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670" activeTab="3"/>
  </bookViews>
  <sheets>
    <sheet name="资 产 负 债 表" sheetId="1" r:id="rId1"/>
    <sheet name="业 务 活 动 表" sheetId="2" r:id="rId2"/>
    <sheet name="附注" sheetId="3" r:id="rId3"/>
    <sheet name="现金流量表" sheetId="4" r:id="rId4"/>
  </sheets>
  <externalReferences>
    <externalReference r:id="rId7"/>
    <externalReference r:id="rId8"/>
  </externalReferences>
  <definedNames>
    <definedName name="_xlnm.Print_Area" localSheetId="2">'附注'!$A$1:$I$841</definedName>
  </definedNames>
  <calcPr fullCalcOnLoad="1"/>
</workbook>
</file>

<file path=xl/sharedStrings.xml><?xml version="1.0" encoding="utf-8"?>
<sst xmlns="http://schemas.openxmlformats.org/spreadsheetml/2006/main" count="1064" uniqueCount="722">
  <si>
    <t>会民非01表</t>
  </si>
  <si>
    <t>资    产</t>
  </si>
  <si>
    <t>行次</t>
  </si>
  <si>
    <t>年初数</t>
  </si>
  <si>
    <t>期末数</t>
  </si>
  <si>
    <t>负债和净资产</t>
  </si>
  <si>
    <t>流动资产：</t>
  </si>
  <si>
    <t>流动负债：</t>
  </si>
  <si>
    <t xml:space="preserve">  货币资金</t>
  </si>
  <si>
    <t xml:space="preserve">  短期借款</t>
  </si>
  <si>
    <t xml:space="preserve">  短期投资</t>
  </si>
  <si>
    <t xml:space="preserve">  应付款项</t>
  </si>
  <si>
    <t xml:space="preserve">  应收款项</t>
  </si>
  <si>
    <t xml:space="preserve">  应付工资</t>
  </si>
  <si>
    <t xml:space="preserve">  应交税金</t>
  </si>
  <si>
    <t xml:space="preserve">  存  货</t>
  </si>
  <si>
    <t xml:space="preserve">  待摊费用</t>
  </si>
  <si>
    <t xml:space="preserve">  其他流动资产</t>
  </si>
  <si>
    <t xml:space="preserve">  一年内到期的长期负债</t>
  </si>
  <si>
    <t xml:space="preserve">    流动资产合计</t>
  </si>
  <si>
    <t xml:space="preserve">  其他流动负债</t>
  </si>
  <si>
    <t>流动负债合计</t>
  </si>
  <si>
    <t>长期投资：</t>
  </si>
  <si>
    <t xml:space="preserve">  长期股权投资</t>
  </si>
  <si>
    <t>长期负债：</t>
  </si>
  <si>
    <t xml:space="preserve">  长期债权投资</t>
  </si>
  <si>
    <t xml:space="preserve">  长期借款</t>
  </si>
  <si>
    <t xml:space="preserve">    长期投资合计</t>
  </si>
  <si>
    <t xml:space="preserve">  长期应付款</t>
  </si>
  <si>
    <t xml:space="preserve">  其他长期负债</t>
  </si>
  <si>
    <t>固定资产：</t>
  </si>
  <si>
    <t>长期负债合计</t>
  </si>
  <si>
    <t xml:space="preserve">  固定资产原价</t>
  </si>
  <si>
    <t xml:space="preserve">  减：累计折旧</t>
  </si>
  <si>
    <t>受托代理负债：</t>
  </si>
  <si>
    <t xml:space="preserve">  固定资产净值</t>
  </si>
  <si>
    <t xml:space="preserve">  受托代理负债</t>
  </si>
  <si>
    <t xml:space="preserve">  在建工程</t>
  </si>
  <si>
    <t xml:space="preserve">  文物文化资产</t>
  </si>
  <si>
    <t xml:space="preserve">    负债合计</t>
  </si>
  <si>
    <t xml:space="preserve">  固定资产清理</t>
  </si>
  <si>
    <t xml:space="preserve">    固定资产合计</t>
  </si>
  <si>
    <t>无形资产：</t>
  </si>
  <si>
    <t xml:space="preserve">  无形资产</t>
  </si>
  <si>
    <t>净资产：</t>
  </si>
  <si>
    <t xml:space="preserve">  非限定性净资产</t>
  </si>
  <si>
    <t>受托代理资产：</t>
  </si>
  <si>
    <t xml:space="preserve">  限定性净资产</t>
  </si>
  <si>
    <t xml:space="preserve">  受托代理资产</t>
  </si>
  <si>
    <t xml:space="preserve">    净资产合计</t>
  </si>
  <si>
    <t>资产总计</t>
  </si>
  <si>
    <t>负债和净资产总计</t>
  </si>
  <si>
    <t>单位：元</t>
  </si>
  <si>
    <t>会民非02表</t>
  </si>
  <si>
    <t>项  目</t>
  </si>
  <si>
    <t>非限定性</t>
  </si>
  <si>
    <t>限定性</t>
  </si>
  <si>
    <t>合计</t>
  </si>
  <si>
    <t>一、收  入</t>
  </si>
  <si>
    <t>其中：捐赠收入</t>
  </si>
  <si>
    <t>会费收入</t>
  </si>
  <si>
    <t>提供服务收入</t>
  </si>
  <si>
    <t>商品销售收入</t>
  </si>
  <si>
    <t>政府补助收入</t>
  </si>
  <si>
    <t>其他收入</t>
  </si>
  <si>
    <t>收入合计</t>
  </si>
  <si>
    <t>二、费  用</t>
  </si>
  <si>
    <t>（一）业务活动成本</t>
  </si>
  <si>
    <t>（四）其他费用</t>
  </si>
  <si>
    <t>费用合计</t>
  </si>
  <si>
    <t>三、限定性净资产转为非限定性净资产</t>
  </si>
  <si>
    <t>四、净资产变动额（若为净资产减少额，以“-”号填列）</t>
  </si>
  <si>
    <t>资 产 负 债 表</t>
  </si>
  <si>
    <t>业 务 活 动 表</t>
  </si>
  <si>
    <t>上年数</t>
  </si>
  <si>
    <t>本年累计数</t>
  </si>
  <si>
    <t>（二）营业费用</t>
  </si>
  <si>
    <t>（三）管理费用</t>
  </si>
  <si>
    <t>会计报表附注</t>
  </si>
  <si>
    <t>金额单位：人民币元</t>
  </si>
  <si>
    <t xml:space="preserve">   </t>
  </si>
  <si>
    <t>(一) 会计准则和会计制度</t>
  </si>
  <si>
    <t>(二) 会计年度</t>
  </si>
  <si>
    <t>会计年度自公历1月1日起至12月31日止。</t>
  </si>
  <si>
    <t>(三) 记账本位币</t>
  </si>
  <si>
    <t>采用人民币为记账本位币。</t>
  </si>
  <si>
    <t>(四) 记账基础和计价原则</t>
  </si>
  <si>
    <t>以权责发生制为记账基础，以历史成本为计价原则。</t>
  </si>
  <si>
    <t>(五) 外币业务核算方法</t>
  </si>
  <si>
    <t>对发生的外币经济业务，采用当月1日中国人民银行公布的市场汇价（中间价）折合人民币记账。对</t>
  </si>
  <si>
    <t>各种外币账户的外币期末余额，按期末市场汇价（中间价）进行调整，发生的差额，与购建固定资产有</t>
  </si>
  <si>
    <t>关且在其达到预定可使用状态前的，计入有关固定资产的购建成本；与购建固定资产无关的属于筹建期</t>
  </si>
  <si>
    <t>间的计入长期待摊费用，属于生产经营期间的计入当期财务费用。</t>
  </si>
  <si>
    <t>(六) 外币会计报表的折算方法</t>
  </si>
  <si>
    <t>1．资产负债表中所有资产、负债类项目均按照报表决算日的市场汇价（中间价）折算为人民币金</t>
  </si>
  <si>
    <t>额；所有者权益类项目除“未分配利润”项目外，均按照发生时的市场汇价（中间价）折算为人民币金</t>
  </si>
  <si>
    <t>额；“未分配利润”项目以折算后的利润分配表中该项目的人民币金额列示。折算后资产类项目与负债</t>
  </si>
  <si>
    <t>类项目和所有者权益项目合计数的差额，作为“外币报表折算差额”在“未分配利润”项目后单独列示。</t>
  </si>
  <si>
    <t>2．利润表中所有项目和利润分配表中有关反映发生数的项目，按报告期市场平均汇价/报表决算日</t>
  </si>
  <si>
    <t>的市场汇价折算为人民币金额；利润分配表中“净利润”项目，按折算后利润表该项目的数额列示；</t>
  </si>
  <si>
    <t>“年初未分配利润”项目以上一年折算后的年末“未分配利润”项目的数额列示；“未分配利润”项目</t>
  </si>
  <si>
    <t>按折算后的利润分配表中的其他各项目的数额计算列示。</t>
  </si>
  <si>
    <t xml:space="preserve">        </t>
  </si>
  <si>
    <t>3．现金流量表所有项目均按期末市场汇价（中间价）折算为人民币。</t>
  </si>
  <si>
    <t>(五) 现金等价物的确定标准</t>
  </si>
  <si>
    <t xml:space="preserve">    </t>
  </si>
  <si>
    <t>现金等价物是指企业持有的期限短（一般是指从购买日起3个月内到期）、流动性强、易于转换为已</t>
  </si>
  <si>
    <t>知金额现金、价值变动风险很小的投资。</t>
  </si>
  <si>
    <t>(六) 短期投资核算方法</t>
  </si>
  <si>
    <t>1．短期投资，按实际支付的价款扣除已宣告发放但尚未领取的现金股利或利息入账。短期投资持有</t>
  </si>
  <si>
    <t>期间所收到的股利、利息等收益不确认投资收益，作为冲减投资成本处理；出售短期投资所获得的价款减</t>
  </si>
  <si>
    <t>去短期投资的账面价值以及未收到已记入应收项目的股利、利息等后的余额，作为投资收益或损失，计入</t>
  </si>
  <si>
    <t>当期损益。</t>
  </si>
  <si>
    <t>2．期末短期投资按成本与市价孰低计量，市价低于成本的部分按投资总体计提跌价准备。</t>
  </si>
  <si>
    <t>(七) 坏账核算方法</t>
  </si>
  <si>
    <t>1．采用直接转销法核算坏账。</t>
  </si>
  <si>
    <t>坏账准备按应收款项（包括应收账款和其他应收款）余额的账龄分析法计提，根据债务</t>
  </si>
  <si>
    <t>位的财务状况、现金流量等情况，确定提取比例分别为：账龄1年（含1年，以下类推）以内的，按其</t>
  </si>
  <si>
    <t>余额的      计提；账龄1-2年的，按其余额的      计提；账龄2-3年的，按其余额的      计提；账</t>
  </si>
  <si>
    <r>
      <t>龄</t>
    </r>
    <r>
      <rPr>
        <sz val="10.5"/>
        <rFont val="Times New Roman"/>
        <family val="1"/>
      </rPr>
      <t>3</t>
    </r>
    <r>
      <rPr>
        <sz val="10.5"/>
        <rFont val="宋体"/>
        <family val="0"/>
      </rPr>
      <t>年以上的，按其余额的      计提。</t>
    </r>
  </si>
  <si>
    <t>2．坏账的确认标准为:</t>
  </si>
  <si>
    <t>(1) 债务人破产或者死亡，以其破产财产或者遗产清偿后，仍然无法收回；</t>
  </si>
  <si>
    <t>(2) 债务人逾期未履行其清偿义务，且具有明显特征表明无法收回。</t>
  </si>
  <si>
    <t>对确实无法收回的应收款项，经批准后作为坏账损失，并计入管理费用的坏账准备。</t>
  </si>
  <si>
    <t>(五) 存货核算方法</t>
  </si>
  <si>
    <t>1．存货包括在生产经营过程中为销售或耗用而储备的原材料、包装物、低值易耗品、在产品和库存</t>
  </si>
  <si>
    <t>商品等。</t>
  </si>
  <si>
    <t>2．存货按实际成本计价。购入并已验收入库原材料按实际成本入账，发出原材料采用加权平均法核</t>
  </si>
  <si>
    <t>算；入库产成品（自制半成品）按实际生产成本入账，发出产成品（自制半成品）采用先进先出法核算</t>
  </si>
  <si>
    <t>领用低值易耗品按一次摊摊法摊销法摊销。生产领用的包装物直接计入成本费用。</t>
  </si>
  <si>
    <t>3．存货数量的盘存方法采用永续盘存制。</t>
  </si>
  <si>
    <t>4．由于存货遭受毁损、全部或部分陈旧过时和销售价格低于成本等原因造成的存货成本不可收回的</t>
  </si>
  <si>
    <t>部分，按单个/分类存货项目的成本高于可变现净值的差额提取存货跌价准备。</t>
  </si>
  <si>
    <t>(八) 长期投资核算方法</t>
  </si>
  <si>
    <r>
      <t>1．长期股权投资，按取得时的实际成本作为初始投资成本。投资额占被投资企业有表决权资本总额</t>
    </r>
  </si>
  <si>
    <t>20%以下，或虽占20%或20%以上，但不具有重大影响的，按成本法核算；投资额占被投资企业有表决权</t>
  </si>
  <si>
    <t>资本总额20%或20%以上，或虽投资不足20%但有重大影响的，采用权益法核算；投资额占被投资企业有</t>
  </si>
  <si>
    <t>表决权资本总额50%（不含50%）以上的，采用权益法核算，并合并会计报表。</t>
  </si>
  <si>
    <t>2．股权投资差额，合同规定了投资期限的，按投资期限摊销。合同没有规定投资期限的，初始投资</t>
  </si>
  <si>
    <t>成本超过应享有被投资单位所有者权益份额之间的差额，按不超过10年的期限摊销，初始投资成本低于</t>
  </si>
  <si>
    <t>应享有被投资单位所有者权益份额之间的差额，计入资本公积。</t>
  </si>
  <si>
    <t>3．长期债权投资，以取得时的初始投资成本计价。债券投资的溢价或折价在债券存续期间内，按直</t>
  </si>
  <si>
    <t>线法予以摊销。债券投资按期计算应收利息，经调整债券投资溢价或折价摊销额后的金额，确认为当期</t>
  </si>
  <si>
    <t>投资收益；债券初始投资成本中包含的相关费用，如金额较大的，于债券购入后至到期前的期间内在确</t>
  </si>
  <si>
    <t>认相关债券利息收入时摊销，计入损益；其他债权投资按期计算应收利息，确认为当期投资收益。</t>
  </si>
  <si>
    <t>。</t>
  </si>
  <si>
    <t>4．期末由于市价持续下跌或被投资单位经营状况恶化等原因，导致长期投资可收回金额低于账面价</t>
  </si>
  <si>
    <t>值，按单项投资可收回金额低于长期投资账面价值的差额提取长期投资减值准备。</t>
  </si>
  <si>
    <t>(九) 委托贷款核算方法</t>
  </si>
  <si>
    <t>1．委托金融机构贷出的款项，按实际委托贷款的金额入账。</t>
  </si>
  <si>
    <t>2．委托贷款利息按期计提，计入损益；按期计提的利息到期不能收回的，停止计提利息，并冲回原</t>
  </si>
  <si>
    <t>已计提的利息。</t>
  </si>
  <si>
    <t>3．期末，按委托贷款本金与可收回金额孰低计量，对可收回金额低于委托贷款本金的差额，计提委</t>
  </si>
  <si>
    <t>托贷款减值准备。</t>
  </si>
  <si>
    <t>(五) 固定资产及折旧核算方法</t>
  </si>
  <si>
    <t>1．固定资产是指同时具有以下特征的有形资产：(1)为生产商品、提供劳务、出租或经营管理而持</t>
  </si>
  <si>
    <t>有的；(2)使用年限超过一年；(3)单位价值较高。</t>
  </si>
  <si>
    <t>2．固定资产按取得时的成本入账。</t>
  </si>
  <si>
    <t>低租赁付款额的现值中较低者，作为入账价值。（如果融资租赁资产占资产总额的比例等于或小于30%</t>
  </si>
  <si>
    <t xml:space="preserve"> 的，在租赁开始日，按最低租赁付款额，作为固定资产的入账价值。）</t>
  </si>
  <si>
    <t xml:space="preserve">     </t>
  </si>
  <si>
    <t>3．固定资产折旧采用年限平均法。在不考虑减值准备的情况下，按固定资产类别、预计使用年限和</t>
  </si>
  <si>
    <t xml:space="preserve">         </t>
  </si>
  <si>
    <r>
      <t>固定资产类别</t>
    </r>
  </si>
  <si>
    <r>
      <t>折旧年限（年）</t>
    </r>
  </si>
  <si>
    <t>年折旧率（%）</t>
  </si>
  <si>
    <t>房屋建筑物</t>
  </si>
  <si>
    <t>房屋及建筑物</t>
  </si>
  <si>
    <t>通用设备</t>
  </si>
  <si>
    <t>机械设备</t>
  </si>
  <si>
    <t>运输设备</t>
  </si>
  <si>
    <t>办公及其他设备</t>
  </si>
  <si>
    <t>(八) 在建工程核算方法</t>
  </si>
  <si>
    <r>
      <t>1</t>
    </r>
    <r>
      <rPr>
        <sz val="10.5"/>
        <rFont val="宋体"/>
        <family val="0"/>
      </rPr>
      <t>．在建工程达到预定可使用状态时，根据</t>
    </r>
    <r>
      <rPr>
        <sz val="10.5"/>
        <rFont val="宋体"/>
        <family val="0"/>
      </rPr>
      <t>工程实际成本，按估计的价值转入固定资产。</t>
    </r>
  </si>
  <si>
    <r>
      <t>2</t>
    </r>
    <r>
      <rPr>
        <sz val="10.5"/>
        <rFont val="宋体"/>
        <family val="0"/>
      </rPr>
      <t>．期末，存在下列一项或若干项情况的，按单项资产可收回金额低于在建工程账面价值的差额，提</t>
    </r>
  </si>
  <si>
    <r>
      <t xml:space="preserve">取在建工程减值准备：
</t>
    </r>
  </si>
  <si>
    <r>
      <t xml:space="preserve">(1) </t>
    </r>
    <r>
      <rPr>
        <sz val="10.5"/>
        <rFont val="宋体"/>
        <family val="0"/>
      </rPr>
      <t>长期停建并且预计未来</t>
    </r>
    <r>
      <rPr>
        <sz val="10.5"/>
        <rFont val="Times New Roman"/>
        <family val="1"/>
      </rPr>
      <t>3</t>
    </r>
    <r>
      <rPr>
        <sz val="10.5"/>
        <rFont val="宋体"/>
        <family val="0"/>
      </rPr>
      <t>年内不会重新开工的在建工程；</t>
    </r>
  </si>
  <si>
    <r>
      <t xml:space="preserve">(2) </t>
    </r>
    <r>
      <rPr>
        <sz val="10.5"/>
        <rFont val="宋体"/>
        <family val="0"/>
      </rPr>
      <t>项目无论在性能上，还是在技术上已经落后，并且给企业带来的经济利益具有很大的不确定</t>
    </r>
  </si>
  <si>
    <t>性；</t>
  </si>
  <si>
    <r>
      <t xml:space="preserve">(3) </t>
    </r>
    <r>
      <rPr>
        <sz val="10.5"/>
        <rFont val="宋体"/>
        <family val="0"/>
      </rPr>
      <t>足以证明在建工程已经发生减值的其他情形。</t>
    </r>
  </si>
  <si>
    <t>(十) 借款费用核算方法</t>
  </si>
  <si>
    <t>1．借款费用确认原则</t>
  </si>
  <si>
    <t>因购建固定资产借入专门借款而发生的利息、折价或溢价的摊销和汇兑差额，在符合资本化期间和</t>
  </si>
  <si>
    <t>资本化金额的条件下，予以资本化，计入该项资产的成本；其他借款利息、折价或溢价的摊销和汇兑差</t>
  </si>
  <si>
    <t>额，于发生当期确认为费用。因安排专门借款而发生的辅助费用，属于在所购建固定资产达到预定可使</t>
  </si>
  <si>
    <t>用状态之前发生的，在发生时予以资本化；其他辅助费用于发生当期确认为费用。若辅助费用的金额较</t>
  </si>
  <si>
    <t>小，于发生当期确认为费用。</t>
  </si>
  <si>
    <r>
      <t>2</t>
    </r>
    <r>
      <rPr>
        <sz val="10.5"/>
        <rFont val="宋体"/>
        <family val="0"/>
      </rPr>
      <t>．借款费用资本化期间</t>
    </r>
  </si>
  <si>
    <t>(1) 开始资本化：当以下三个条件同时具备时，因专门借款而发生的利息、折价或溢价的摊销和汇</t>
  </si>
  <si>
    <r>
      <t>兑差额开始资本化：</t>
    </r>
    <r>
      <rPr>
        <sz val="10.5"/>
        <rFont val="Times New Roman"/>
        <family val="1"/>
      </rPr>
      <t xml:space="preserve">1) </t>
    </r>
    <r>
      <rPr>
        <sz val="10.5"/>
        <rFont val="宋体"/>
        <family val="0"/>
      </rPr>
      <t>资产支出已经发生；</t>
    </r>
    <r>
      <rPr>
        <sz val="10.5"/>
        <rFont val="Times New Roman"/>
        <family val="1"/>
      </rPr>
      <t xml:space="preserve">2) </t>
    </r>
    <r>
      <rPr>
        <sz val="10.5"/>
        <rFont val="宋体"/>
        <family val="0"/>
      </rPr>
      <t>借款费用已经发生；</t>
    </r>
    <r>
      <rPr>
        <sz val="10.5"/>
        <rFont val="Times New Roman"/>
        <family val="1"/>
      </rPr>
      <t xml:space="preserve">3) </t>
    </r>
    <r>
      <rPr>
        <sz val="10.5"/>
        <rFont val="宋体"/>
        <family val="0"/>
      </rPr>
      <t>为使资产达到预定可使用状态所必</t>
    </r>
  </si>
  <si>
    <t>要的购建活动已经开始。</t>
  </si>
  <si>
    <r>
      <t xml:space="preserve">(2) </t>
    </r>
    <r>
      <rPr>
        <sz val="10.5"/>
        <rFont val="宋体"/>
        <family val="0"/>
      </rPr>
      <t>暂停资本化：若固定资产的购建活动发生非正常中断，并且中断时间连续超过</t>
    </r>
    <r>
      <rPr>
        <sz val="10.5"/>
        <rFont val="Times New Roman"/>
        <family val="1"/>
      </rPr>
      <t>3</t>
    </r>
    <r>
      <rPr>
        <sz val="10.5"/>
        <rFont val="宋体"/>
        <family val="0"/>
      </rPr>
      <t>个月，暂停借款</t>
    </r>
  </si>
  <si>
    <t>费用的资本化，将其确认为当期费用，直至资产的购建活动重新开始。</t>
  </si>
  <si>
    <r>
      <t xml:space="preserve">(3) </t>
    </r>
    <r>
      <rPr>
        <sz val="10.5"/>
        <rFont val="宋体"/>
        <family val="0"/>
      </rPr>
      <t>停止资本化：当所购建的固定资产达到预定可使用状态时，停止其借款费用的资本化。</t>
    </r>
  </si>
  <si>
    <r>
      <t>3</t>
    </r>
    <r>
      <rPr>
        <sz val="10.5"/>
        <rFont val="宋体"/>
        <family val="0"/>
      </rPr>
      <t>．借款费用资本化金额</t>
    </r>
  </si>
  <si>
    <t>在应予资本化的每一会计期间，利息的资本化金额为至当期末止购建固定资产累计支出加权平均数</t>
  </si>
  <si>
    <t>与资本化率的乘积。</t>
  </si>
  <si>
    <t>(九) 无形资产核算方法</t>
  </si>
  <si>
    <t>1．无形资产按取得时的实际成本入账。</t>
  </si>
  <si>
    <r>
      <t>2</t>
    </r>
    <r>
      <rPr>
        <sz val="10.5"/>
        <rFont val="宋体"/>
        <family val="0"/>
      </rPr>
      <t>．无形资产自取得当月起在预计使用年限内分期平均摊销，计入损益。</t>
    </r>
  </si>
  <si>
    <t>如果预计使用年限超过了相关合同规定的受益年限或法律规定的有效年限，该无形资产的摊销年限</t>
  </si>
  <si>
    <r>
      <t>按如下原则确定：</t>
    </r>
  </si>
  <si>
    <r>
      <t xml:space="preserve">(1) </t>
    </r>
    <r>
      <rPr>
        <sz val="10.5"/>
        <rFont val="宋体"/>
        <family val="0"/>
      </rPr>
      <t>合同规定受益年限但法律没有规定有效年限的，按合同规定的受益年限摊销；</t>
    </r>
  </si>
  <si>
    <r>
      <t xml:space="preserve">(2) </t>
    </r>
    <r>
      <rPr>
        <sz val="10.5"/>
        <rFont val="宋体"/>
        <family val="0"/>
      </rPr>
      <t>合同没有规定受益年限但法律规定有效年限的，按法律规定的有效年限摊销；</t>
    </r>
  </si>
  <si>
    <r>
      <t xml:space="preserve">(3) </t>
    </r>
    <r>
      <rPr>
        <sz val="10.5"/>
        <rFont val="宋体"/>
        <family val="0"/>
      </rPr>
      <t>合同规定了受益年限，法律也规定了有效年限的，按受益年限和有效年限两者之中较短者摊</t>
    </r>
  </si>
  <si>
    <t>销；</t>
  </si>
  <si>
    <r>
      <t>(4)</t>
    </r>
    <r>
      <rPr>
        <sz val="10.5"/>
        <rFont val="宋体"/>
        <family val="0"/>
      </rPr>
      <t>合同没有规定受益年限，法律也没有规定有效年限的，摊销年限不超过</t>
    </r>
    <r>
      <rPr>
        <sz val="10.5"/>
        <rFont val="Times New Roman"/>
        <family val="1"/>
      </rPr>
      <t>10</t>
    </r>
    <r>
      <rPr>
        <sz val="10.5"/>
        <rFont val="宋体"/>
        <family val="0"/>
      </rPr>
      <t>年。</t>
    </r>
  </si>
  <si>
    <t>如果预计某项无形资产已经不能给企业带来未来经济利益的，将该项无形资产的账面价值全部转入</t>
  </si>
  <si>
    <t>当期管理费用。</t>
  </si>
  <si>
    <t>3．期末检查无形资产预计给幼儿园带来未来经济利益的能力，按单项无形资产预计可收回金额低于其</t>
  </si>
  <si>
    <t>账面价值的差额，提取无形资产减值准备。</t>
  </si>
  <si>
    <t xml:space="preserve">         1．长期待摊费用按实际支出入账，在费用项目的受益期内分期平均摊销。</t>
  </si>
  <si>
    <t>(十) 长期待摊费用核算方法</t>
  </si>
  <si>
    <t>1．长期待摊费用按实际支出入账，在费用项目的受益期内分期平均摊销。</t>
  </si>
  <si>
    <r>
      <t>2</t>
    </r>
    <r>
      <rPr>
        <sz val="10.5"/>
        <rFont val="宋体"/>
        <family val="0"/>
      </rPr>
      <t>．筹建期间发生的费用（除购建固定资产以外），先在长期待摊费用中归集，在开始生产经营当月</t>
    </r>
  </si>
  <si>
    <t>一次计入损益。</t>
  </si>
  <si>
    <t>(十六) 应付债券核算方法</t>
  </si>
  <si>
    <r>
      <t>应付债券按实际收到的款项入账。债券溢价或折价，在债券的存续期间内按直线法</t>
    </r>
    <r>
      <rPr>
        <sz val="10.5"/>
        <rFont val="Times New Roman"/>
        <family val="1"/>
      </rPr>
      <t>/</t>
    </r>
    <r>
      <rPr>
        <sz val="10.5"/>
        <rFont val="宋体"/>
        <family val="0"/>
      </rPr>
      <t>实际利率法于计</t>
    </r>
  </si>
  <si>
    <t>提利息时摊销，并按借款费用的处理原则处理。</t>
  </si>
  <si>
    <t>(六) 收入确认原则</t>
  </si>
  <si>
    <t>1．商品销售</t>
  </si>
  <si>
    <t>在商品所有权上的主要风险和报酬转移给买方,幼儿园不再对该商品实施继续管理权和实际控制权,相关</t>
  </si>
  <si>
    <t>的收入已经收到或取得了收款的证据，并且与销售该商品有关的成本能够可靠地计量时，确认营业收入</t>
  </si>
  <si>
    <t>的实现。</t>
  </si>
  <si>
    <t>1．提供劳务</t>
  </si>
  <si>
    <t>劳务收入。</t>
  </si>
  <si>
    <t>确定，与交易相关的价款能够流入，已经发生的成本和为完成劳务将要发生的成本能够可靠地计量时，</t>
  </si>
  <si>
    <t>按完工百分比法确认劳务收入。</t>
  </si>
  <si>
    <t>3．让渡资产使用权</t>
  </si>
  <si>
    <t>让渡无形资产（如商标权、专利权、专营权、软件、版权等）以及其他非现金资产的使用权而形成</t>
  </si>
  <si>
    <r>
      <t>的使用费收入，按有关合同或协议规定的收费时间和方法计算确定。上述收入的确定并应同时满足：</t>
    </r>
  </si>
  <si>
    <t>(1) 与交易相关的经济利益能够流入幼儿园；</t>
  </si>
  <si>
    <r>
      <t xml:space="preserve">(2) </t>
    </r>
    <r>
      <rPr>
        <sz val="10.5"/>
        <rFont val="宋体"/>
        <family val="0"/>
      </rPr>
      <t>收入的金额能够可靠地计量。</t>
    </r>
  </si>
  <si>
    <t>(七) 所得税的会计处理方法</t>
  </si>
  <si>
    <t>企业所得税，采用应付税款法核算。</t>
  </si>
  <si>
    <t>(二十一) 合并会计报表的编制方法</t>
  </si>
  <si>
    <t>合并会计报表以母幼儿园、纳入合并范围的子幼儿园的会计报表和其他有关资料为依据，按照《合并会</t>
  </si>
  <si>
    <t>计报表暂行规定》编制而成。对合营企业，则按比例合并法予以合并。子幼儿园的主要会计政策按照母公</t>
  </si>
  <si>
    <t>司统一选用的会计政策厘定，合并报表范围内各幼儿园间的重大交易和资金往来等，在合并时抵销。</t>
  </si>
  <si>
    <t>(二十二) 会计政策和会计估计变更说明</t>
  </si>
  <si>
    <t>(二十三) 重大会计差错更正说明</t>
  </si>
  <si>
    <t>三、税（费）项</t>
  </si>
  <si>
    <t xml:space="preserve">(一) 增值税  </t>
  </si>
  <si>
    <t>按营业收入的17%税率计缴。</t>
  </si>
  <si>
    <t xml:space="preserve">(二) 消费税
</t>
  </si>
  <si>
    <t>按   %的税率计缴/按每吨     元的定额税计缴。</t>
  </si>
  <si>
    <t xml:space="preserve">(一) 营业税 </t>
  </si>
  <si>
    <t>按营业收入的5%的税率计缴。</t>
  </si>
  <si>
    <t>(二) 堤围费</t>
  </si>
  <si>
    <t>按营业收入的0.1%计缴。</t>
  </si>
  <si>
    <t xml:space="preserve">(三) 企业所得税  </t>
  </si>
  <si>
    <t>幼儿园从2001年度起由税务机关核定为按B类征收企业所得税方法征税，即核定应税所得率3%计税。</t>
  </si>
  <si>
    <t>(四) 城建税</t>
  </si>
  <si>
    <t>按营业税的7%的税率计缴</t>
  </si>
  <si>
    <t>(五)教育费附加</t>
  </si>
  <si>
    <t>按营业税的0.1%的税率计缴</t>
  </si>
  <si>
    <t>四、利润分配</t>
  </si>
  <si>
    <t>根据     年  月  日幼儿园董事会  届  次会议确定的    年度利润分配方案，按   年度实现净利</t>
  </si>
  <si>
    <r>
      <t>润提取</t>
    </r>
    <r>
      <rPr>
        <sz val="10.5"/>
        <rFont val="Times New Roman"/>
        <family val="1"/>
      </rPr>
      <t xml:space="preserve">    %</t>
    </r>
    <r>
      <rPr>
        <sz val="10.5"/>
        <rFont val="宋体"/>
        <family val="0"/>
      </rPr>
      <t>的储备基金，</t>
    </r>
    <r>
      <rPr>
        <sz val="10.5"/>
        <rFont val="Times New Roman"/>
        <family val="1"/>
      </rPr>
      <t xml:space="preserve">    %</t>
    </r>
    <r>
      <rPr>
        <sz val="10.5"/>
        <rFont val="宋体"/>
        <family val="0"/>
      </rPr>
      <t>的企业发展基金，</t>
    </r>
    <r>
      <rPr>
        <sz val="10.5"/>
        <rFont val="Times New Roman"/>
        <family val="1"/>
      </rPr>
      <t xml:space="preserve">    %</t>
    </r>
    <r>
      <rPr>
        <sz val="10.5"/>
        <rFont val="宋体"/>
        <family val="0"/>
      </rPr>
      <t>的职工奖励及福利基金，利润归还投资</t>
    </r>
    <r>
      <rPr>
        <sz val="10.5"/>
        <rFont val="Times New Roman"/>
        <family val="1"/>
      </rPr>
      <t xml:space="preserve">      </t>
    </r>
    <r>
      <rPr>
        <sz val="10.5"/>
        <rFont val="宋体"/>
        <family val="0"/>
      </rPr>
      <t>元，向投</t>
    </r>
  </si>
  <si>
    <r>
      <t>资者分配现金股利</t>
    </r>
    <r>
      <rPr>
        <sz val="10.5"/>
        <rFont val="Times New Roman"/>
        <family val="1"/>
      </rPr>
      <t>/</t>
    </r>
    <r>
      <rPr>
        <sz val="10.5"/>
        <rFont val="宋体"/>
        <family val="0"/>
      </rPr>
      <t>转增实收资本</t>
    </r>
    <r>
      <rPr>
        <sz val="10.5"/>
        <rFont val="Times New Roman"/>
        <family val="1"/>
      </rPr>
      <t xml:space="preserve">      </t>
    </r>
    <r>
      <rPr>
        <sz val="10.5"/>
        <rFont val="宋体"/>
        <family val="0"/>
      </rPr>
      <t>元。</t>
    </r>
  </si>
  <si>
    <t>(一) 资产负债表项目注释</t>
  </si>
  <si>
    <t>1. 货币资金</t>
  </si>
  <si>
    <t>期末数</t>
  </si>
  <si>
    <t>(1) 明细情况</t>
  </si>
  <si>
    <t>项  目</t>
  </si>
  <si>
    <t>现金</t>
  </si>
  <si>
    <t>其他货币资金</t>
  </si>
  <si>
    <t>银行存款</t>
  </si>
  <si>
    <r>
      <t xml:space="preserve">  </t>
    </r>
    <r>
      <rPr>
        <sz val="10.5"/>
        <rFont val="宋体"/>
        <family val="0"/>
      </rPr>
      <t>合</t>
    </r>
    <r>
      <rPr>
        <sz val="10.5"/>
        <rFont val="Times New Roman"/>
        <family val="1"/>
      </rPr>
      <t xml:space="preserve">  </t>
    </r>
    <r>
      <rPr>
        <sz val="10.5"/>
        <rFont val="宋体"/>
        <family val="0"/>
      </rPr>
      <t>计</t>
    </r>
  </si>
  <si>
    <t>(2) 货币资金——外币货币资金</t>
  </si>
  <si>
    <r>
      <t>期</t>
    </r>
    <r>
      <rPr>
        <sz val="10.5"/>
        <rFont val="Times New Roman"/>
        <family val="1"/>
      </rPr>
      <t xml:space="preserve"> </t>
    </r>
    <r>
      <rPr>
        <sz val="10.5"/>
        <rFont val="宋体"/>
        <family val="0"/>
      </rPr>
      <t>末</t>
    </r>
    <r>
      <rPr>
        <sz val="10.5"/>
        <rFont val="Times New Roman"/>
        <family val="1"/>
      </rPr>
      <t xml:space="preserve"> </t>
    </r>
    <r>
      <rPr>
        <sz val="10.5"/>
        <rFont val="宋体"/>
        <family val="0"/>
      </rPr>
      <t>数</t>
    </r>
    <r>
      <rPr>
        <sz val="10.5"/>
        <rFont val="Times New Roman"/>
        <family val="1"/>
      </rPr>
      <t xml:space="preserve"> </t>
    </r>
  </si>
  <si>
    <r>
      <t>项</t>
    </r>
    <r>
      <rPr>
        <sz val="10.5"/>
        <rFont val="Times New Roman"/>
        <family val="1"/>
      </rPr>
      <t xml:space="preserve">  </t>
    </r>
    <r>
      <rPr>
        <sz val="10.5"/>
        <rFont val="宋体"/>
        <family val="0"/>
      </rPr>
      <t>目</t>
    </r>
  </si>
  <si>
    <t>原币别</t>
  </si>
  <si>
    <t>金额</t>
  </si>
  <si>
    <r>
      <t>汇率</t>
    </r>
  </si>
  <si>
    <t>折人民币金额</t>
  </si>
  <si>
    <r>
      <t xml:space="preserve">2. </t>
    </r>
    <r>
      <rPr>
        <sz val="10.5"/>
        <rFont val="宋体"/>
        <family val="0"/>
      </rPr>
      <t>短期投资</t>
    </r>
  </si>
  <si>
    <t>(1) 明细情况</t>
  </si>
  <si>
    <t>项目</t>
  </si>
  <si>
    <t>账面余额</t>
  </si>
  <si>
    <t>跌价准备</t>
  </si>
  <si>
    <t>账面价值</t>
  </si>
  <si>
    <t>股票投资</t>
  </si>
  <si>
    <t>债券投资</t>
  </si>
  <si>
    <t>其他投资</t>
  </si>
  <si>
    <t>合  计</t>
  </si>
  <si>
    <t xml:space="preserve">(2) 短期投资——股票投资
</t>
  </si>
  <si>
    <r>
      <t>股票名称</t>
    </r>
    <r>
      <rPr>
        <sz val="10.5"/>
        <rFont val="Times New Roman"/>
        <family val="1"/>
      </rPr>
      <t xml:space="preserve">                                                               
</t>
    </r>
  </si>
  <si>
    <r>
      <t>股数</t>
    </r>
    <r>
      <rPr>
        <sz val="10.5"/>
        <rFont val="Times New Roman"/>
        <family val="1"/>
      </rPr>
      <t xml:space="preserve"> </t>
    </r>
  </si>
  <si>
    <r>
      <t>期末数</t>
    </r>
    <r>
      <rPr>
        <sz val="10.5"/>
        <rFont val="Times New Roman"/>
        <family val="1"/>
      </rPr>
      <t xml:space="preserve"> </t>
    </r>
  </si>
  <si>
    <t>期末市价</t>
  </si>
  <si>
    <r>
      <t>小计</t>
    </r>
    <r>
      <rPr>
        <sz val="10.5"/>
        <rFont val="Times New Roman"/>
        <family val="1"/>
      </rPr>
      <t xml:space="preserve">   </t>
    </r>
  </si>
  <si>
    <t>(3) 短期投资——债券投资</t>
  </si>
  <si>
    <t>1)  国债</t>
  </si>
  <si>
    <t>债券名称</t>
  </si>
  <si>
    <t>面值</t>
  </si>
  <si>
    <t>2) 其他债券</t>
  </si>
  <si>
    <t>(4) 短期投资跌价准备</t>
  </si>
  <si>
    <t>1) 增减变动情况</t>
  </si>
  <si>
    <r>
      <t>类  别</t>
    </r>
  </si>
  <si>
    <r>
      <t>期初数</t>
    </r>
  </si>
  <si>
    <r>
      <t>本期增加</t>
    </r>
  </si>
  <si>
    <r>
      <t>本期减少</t>
    </r>
  </si>
  <si>
    <t>小计</t>
  </si>
  <si>
    <t>（若按投资总体计提跌价准备，可不分类列示跌价准备数额。）</t>
  </si>
  <si>
    <t>2) 计提短期投资跌价准备所选用的期末市价来源的说明</t>
  </si>
  <si>
    <t>(5) 短期投资——外币短期投资</t>
  </si>
  <si>
    <t>2. 其他应收款</t>
  </si>
  <si>
    <t>(1) 其他应付款――外币其他应付款</t>
  </si>
  <si>
    <t xml:space="preserve">  币种</t>
  </si>
  <si>
    <r>
      <t>原币金额</t>
    </r>
  </si>
  <si>
    <t>美元</t>
  </si>
  <si>
    <t>USD</t>
  </si>
  <si>
    <t>小  计</t>
  </si>
  <si>
    <t>(1) 其他应付款</t>
  </si>
  <si>
    <r>
      <t>关联方名称</t>
    </r>
  </si>
  <si>
    <t>教育经费</t>
  </si>
  <si>
    <t>15. 预提费用</t>
  </si>
  <si>
    <t>期末结余原因</t>
  </si>
  <si>
    <t>水电费</t>
  </si>
  <si>
    <t>借款利息</t>
  </si>
  <si>
    <t>(1) 账龄分析</t>
  </si>
  <si>
    <r>
      <t>期末数</t>
    </r>
    <r>
      <rPr>
        <sz val="10.5"/>
        <rFont val="Times New Roman"/>
        <family val="1"/>
      </rPr>
      <t xml:space="preserve">   </t>
    </r>
  </si>
  <si>
    <t>账  龄</t>
  </si>
  <si>
    <r>
      <t>账面余额</t>
    </r>
  </si>
  <si>
    <r>
      <t>比例</t>
    </r>
    <r>
      <rPr>
        <sz val="10.5"/>
        <rFont val="Times New Roman"/>
        <family val="1"/>
      </rPr>
      <t>(%)</t>
    </r>
  </si>
  <si>
    <r>
      <t>坏账准备</t>
    </r>
  </si>
  <si>
    <t>1年内</t>
  </si>
  <si>
    <t>自制半成品</t>
  </si>
  <si>
    <t>库存商品</t>
  </si>
  <si>
    <t>商品进销差价</t>
  </si>
  <si>
    <t>委托加工物资</t>
  </si>
  <si>
    <t>委托代销商品</t>
  </si>
  <si>
    <t>受托代销商品</t>
  </si>
  <si>
    <t>分期收款发出商品</t>
  </si>
  <si>
    <t>在产品</t>
  </si>
  <si>
    <t>未完成劳务</t>
  </si>
  <si>
    <t>代销商品款</t>
  </si>
  <si>
    <t>库存商品</t>
  </si>
  <si>
    <r>
      <t>小</t>
    </r>
    <r>
      <rPr>
        <sz val="10.5"/>
        <rFont val="Times New Roman"/>
        <family val="1"/>
      </rPr>
      <t xml:space="preserve">    </t>
    </r>
    <r>
      <rPr>
        <sz val="10.5"/>
        <rFont val="宋体"/>
        <family val="0"/>
      </rPr>
      <t>计</t>
    </r>
  </si>
  <si>
    <t>2) 存货可变现净值确定依据的说明</t>
  </si>
  <si>
    <r>
      <t xml:space="preserve">9. </t>
    </r>
    <r>
      <rPr>
        <sz val="10.5"/>
        <rFont val="宋体"/>
        <family val="0"/>
      </rPr>
      <t>长期股权投资资</t>
    </r>
  </si>
  <si>
    <t>对子幼儿园投资</t>
  </si>
  <si>
    <t>对合营企业投资</t>
  </si>
  <si>
    <t>对联营企业投资</t>
  </si>
  <si>
    <t>其他股权投资</t>
  </si>
  <si>
    <t>(2) 增减变动情况</t>
  </si>
  <si>
    <t>合计</t>
  </si>
  <si>
    <t xml:space="preserve"> 明细情况</t>
  </si>
  <si>
    <t>(2) 本期增加数中包括从在建工程完工转入40,000.00元。</t>
  </si>
  <si>
    <r>
      <t>(2) 本期增加数中包括从在建工程完工转入</t>
    </r>
    <r>
      <rPr>
        <sz val="10.5"/>
        <rFont val="Times New Roman"/>
        <family val="1"/>
      </rPr>
      <t xml:space="preserve">      </t>
    </r>
    <r>
      <rPr>
        <sz val="10.5"/>
        <rFont val="宋体"/>
        <family val="0"/>
      </rPr>
      <t>元。</t>
    </r>
  </si>
  <si>
    <r>
      <t>(3) 期末固定资产已有</t>
    </r>
    <r>
      <rPr>
        <sz val="10.5"/>
        <rFont val="Times New Roman"/>
        <family val="1"/>
      </rPr>
      <t xml:space="preserve">         </t>
    </r>
    <r>
      <rPr>
        <sz val="10.5"/>
        <rFont val="宋体"/>
        <family val="0"/>
      </rPr>
      <t>元用于债务担保。</t>
    </r>
  </si>
  <si>
    <t>(4) 期初及本期新增固定资产是否办妥产权过户手续的说明</t>
  </si>
  <si>
    <t>幼儿园本年度未计提固定资产折旧</t>
  </si>
  <si>
    <t>装修费</t>
  </si>
  <si>
    <r>
      <t>合</t>
    </r>
    <r>
      <rPr>
        <sz val="10.5"/>
        <rFont val="Times New Roman"/>
        <family val="1"/>
      </rPr>
      <t xml:space="preserve">  </t>
    </r>
    <r>
      <rPr>
        <sz val="10.5"/>
        <rFont val="宋体"/>
        <family val="0"/>
      </rPr>
      <t>计</t>
    </r>
  </si>
  <si>
    <r>
      <t>6</t>
    </r>
    <r>
      <rPr>
        <sz val="10.5"/>
        <rFont val="宋体"/>
        <family val="0"/>
      </rPr>
      <t>．累计折旧</t>
    </r>
  </si>
  <si>
    <r>
      <t>13</t>
    </r>
    <r>
      <rPr>
        <sz val="10.5"/>
        <rFont val="宋体"/>
        <family val="0"/>
      </rPr>
      <t>．固定资产减值准备</t>
    </r>
    <r>
      <rPr>
        <sz val="10.5"/>
        <rFont val="Times New Roman"/>
        <family val="1"/>
      </rPr>
      <t xml:space="preserve"> </t>
    </r>
  </si>
  <si>
    <t>房屋建筑物</t>
  </si>
  <si>
    <t>通用设备</t>
  </si>
  <si>
    <t>专用设备</t>
  </si>
  <si>
    <t>运输工具</t>
  </si>
  <si>
    <t>其他设备</t>
  </si>
  <si>
    <t>(2) 固定资产减值准备计提原因说明</t>
  </si>
  <si>
    <t>8. 在建工程</t>
  </si>
  <si>
    <t>工程名称</t>
  </si>
  <si>
    <t>购设备预付款</t>
  </si>
  <si>
    <t>(2) 在建工程增减变动情况</t>
  </si>
  <si>
    <t>本期转入
固定资产</t>
  </si>
  <si>
    <r>
      <t>本期其他减少</t>
    </r>
  </si>
  <si>
    <r>
      <t>(3) 本期借款费用资本化金额为</t>
    </r>
    <r>
      <rPr>
        <sz val="10.5"/>
        <rFont val="Times New Roman"/>
        <family val="1"/>
      </rPr>
      <t xml:space="preserve">       </t>
    </r>
    <r>
      <rPr>
        <sz val="10.5"/>
        <rFont val="宋体"/>
        <family val="0"/>
      </rPr>
      <t>元，资本化率（月率</t>
    </r>
    <r>
      <rPr>
        <sz val="10.5"/>
        <rFont val="Times New Roman"/>
        <family val="1"/>
      </rPr>
      <t>/</t>
    </r>
    <r>
      <rPr>
        <sz val="10.5"/>
        <rFont val="宋体"/>
        <family val="0"/>
      </rPr>
      <t>季度</t>
    </r>
    <r>
      <rPr>
        <sz val="10.5"/>
        <rFont val="Times New Roman"/>
        <family val="1"/>
      </rPr>
      <t>/</t>
    </r>
    <r>
      <rPr>
        <sz val="10.5"/>
        <rFont val="宋体"/>
        <family val="0"/>
      </rPr>
      <t>年率）为</t>
    </r>
    <r>
      <rPr>
        <sz val="10.5"/>
        <rFont val="Times New Roman"/>
        <family val="1"/>
      </rPr>
      <t xml:space="preserve">     %</t>
    </r>
    <r>
      <rPr>
        <sz val="10.5"/>
        <rFont val="宋体"/>
        <family val="0"/>
      </rPr>
      <t>。</t>
    </r>
  </si>
  <si>
    <t>(4) 在建工程减值准备情况</t>
  </si>
  <si>
    <t>1) 明细情况</t>
  </si>
  <si>
    <t>2) 在建工程减值准备计提原因说明</t>
  </si>
  <si>
    <t>9. 无形资产</t>
  </si>
  <si>
    <t>种类</t>
  </si>
  <si>
    <t>场地使用权</t>
  </si>
  <si>
    <t>(2) 无形资产增减变动情况</t>
  </si>
  <si>
    <t>原始金额</t>
  </si>
  <si>
    <t>本期增加</t>
  </si>
  <si>
    <t>本期转出</t>
  </si>
  <si>
    <t>本期摊销</t>
  </si>
  <si>
    <t>(3) 无形资产减值准备</t>
  </si>
  <si>
    <t>类别</t>
  </si>
  <si>
    <t>2) 无形资产减值准备计提原因说明</t>
  </si>
  <si>
    <t>(4) 期初及本期新增无形资产是否办妥产权过户手续的说明</t>
  </si>
  <si>
    <t>10. 长期待摊费用</t>
  </si>
  <si>
    <t>租入资产改良支出</t>
  </si>
  <si>
    <t>开办费</t>
  </si>
  <si>
    <t>11. 短期借款</t>
  </si>
  <si>
    <t>借款期限</t>
  </si>
  <si>
    <r>
      <t>月利率</t>
    </r>
    <r>
      <rPr>
        <sz val="10.5"/>
        <rFont val="Times New Roman"/>
        <family val="1"/>
      </rPr>
      <t>(</t>
    </r>
    <r>
      <rPr>
        <sz val="10.5"/>
        <rFont val="宋体"/>
        <family val="0"/>
      </rPr>
      <t>‰</t>
    </r>
    <r>
      <rPr>
        <sz val="10.5"/>
        <rFont val="Times New Roman"/>
        <family val="1"/>
      </rPr>
      <t>)</t>
    </r>
  </si>
  <si>
    <t>信用借款</t>
  </si>
  <si>
    <t>抵押借款</t>
  </si>
  <si>
    <t>保证借款</t>
  </si>
  <si>
    <t>质押借款</t>
  </si>
  <si>
    <t>(2) 短期借款——外币借款</t>
  </si>
  <si>
    <t>币种</t>
  </si>
  <si>
    <t>原币金额</t>
  </si>
  <si>
    <t>汇率</t>
  </si>
  <si>
    <t>7. 应付账款</t>
  </si>
  <si>
    <t>(1) 应付账款――外币应付账款</t>
  </si>
  <si>
    <t>(2) 应付关联方账款</t>
  </si>
  <si>
    <t>19. 预收账款</t>
  </si>
  <si>
    <t>(1) 预收账款――外币预收账款</t>
  </si>
  <si>
    <t>(2)预收关联方账款</t>
  </si>
  <si>
    <t>本期应交</t>
  </si>
  <si>
    <t>本期已交</t>
  </si>
  <si>
    <t>增值税</t>
  </si>
  <si>
    <t xml:space="preserve">消费税                </t>
  </si>
  <si>
    <t>营业税</t>
  </si>
  <si>
    <t>城建税</t>
  </si>
  <si>
    <t>企业所得税</t>
  </si>
  <si>
    <t>工薪税</t>
  </si>
  <si>
    <t>代扣代缴个人所得税</t>
  </si>
  <si>
    <t>7. 其他应交款</t>
  </si>
  <si>
    <t>教育费附加</t>
  </si>
  <si>
    <t>堤围费</t>
  </si>
  <si>
    <t>投资者名称</t>
  </si>
  <si>
    <r>
      <t>期</t>
    </r>
    <r>
      <rPr>
        <u val="single"/>
        <sz val="10.5"/>
        <rFont val="Times New Roman"/>
        <family val="1"/>
      </rPr>
      <t xml:space="preserve">  </t>
    </r>
    <r>
      <rPr>
        <u val="single"/>
        <sz val="10.5"/>
        <rFont val="宋体"/>
        <family val="0"/>
      </rPr>
      <t>初</t>
    </r>
    <r>
      <rPr>
        <u val="single"/>
        <sz val="10.5"/>
        <rFont val="Times New Roman"/>
        <family val="1"/>
      </rPr>
      <t xml:space="preserve">  </t>
    </r>
    <r>
      <rPr>
        <u val="single"/>
        <sz val="10.5"/>
        <rFont val="宋体"/>
        <family val="0"/>
      </rPr>
      <t>数</t>
    </r>
  </si>
  <si>
    <t>期  末  数</t>
  </si>
  <si>
    <r>
      <t>25</t>
    </r>
    <r>
      <rPr>
        <sz val="10.5"/>
        <rFont val="宋体"/>
        <family val="0"/>
      </rPr>
      <t>. 资本公积</t>
    </r>
  </si>
  <si>
    <t>本期减少</t>
  </si>
  <si>
    <t>资本溢价</t>
  </si>
  <si>
    <t>接受现金捐赠</t>
  </si>
  <si>
    <t>接受捐赠非现金资产准备</t>
  </si>
  <si>
    <t>股权投资准备</t>
  </si>
  <si>
    <t>拨款转入</t>
  </si>
  <si>
    <t>外币资本折算差额</t>
  </si>
  <si>
    <t>补充流动资本</t>
  </si>
  <si>
    <t>无偿调入固定资产</t>
  </si>
  <si>
    <t>无偿调出固定资产</t>
  </si>
  <si>
    <t>其他资本公积</t>
  </si>
  <si>
    <r>
      <t>合</t>
    </r>
    <r>
      <rPr>
        <sz val="10.5"/>
        <rFont val="Times New Roman"/>
        <family val="1"/>
      </rPr>
      <t xml:space="preserve">   </t>
    </r>
    <r>
      <rPr>
        <sz val="10.5"/>
        <rFont val="宋体"/>
        <family val="0"/>
      </rPr>
      <t>计</t>
    </r>
  </si>
  <si>
    <t>(2) 资本公积增减原因及依据说明</t>
  </si>
  <si>
    <t>10. 盈余公积</t>
  </si>
  <si>
    <t>执业风险预备金</t>
  </si>
  <si>
    <t>企业发展基金</t>
  </si>
  <si>
    <t>利润归还投资</t>
  </si>
  <si>
    <t>(2) 用储备基金、企业发展基金转增资本、弥补亏损有关决议的说明</t>
  </si>
  <si>
    <t>期初数</t>
  </si>
  <si>
    <t>(2) 其他说明</t>
  </si>
  <si>
    <t>1) 本期利润分配比例以及未分配利润增减变动情况的说明</t>
  </si>
  <si>
    <t>本期减少数为本年亏损额。</t>
  </si>
  <si>
    <t>1) 以前年度损益调整致使年初未分配利润变动的内容、原因、依据和影响的说明</t>
  </si>
  <si>
    <t>将本年补交以前年度的企业所得税调整至以前年度损益调整794,616.41元。</t>
  </si>
  <si>
    <t>2) 以前年度损益调整致使年初未分配利润变动的内容、原因、依据和影响的说明</t>
  </si>
  <si>
    <r>
      <t>(2)</t>
    </r>
    <r>
      <rPr>
        <sz val="10.5"/>
        <rFont val="宋体"/>
        <family val="0"/>
      </rPr>
      <t>其他说明</t>
    </r>
  </si>
  <si>
    <t>(二) 利润及利润分配表项目注释</t>
  </si>
  <si>
    <t xml:space="preserve"> 1．主营业务收入</t>
  </si>
  <si>
    <t>本期数</t>
  </si>
  <si>
    <t xml:space="preserve">项  目   </t>
  </si>
  <si>
    <t>出口产品销售收入</t>
  </si>
  <si>
    <r>
      <t xml:space="preserve">2. </t>
    </r>
    <r>
      <rPr>
        <sz val="10.5"/>
        <rFont val="宋体"/>
        <family val="0"/>
      </rPr>
      <t>其他业务利润</t>
    </r>
  </si>
  <si>
    <t>业务收入</t>
  </si>
  <si>
    <t>业务支出</t>
  </si>
  <si>
    <t>利润</t>
  </si>
  <si>
    <t>租金、管理费收入</t>
  </si>
  <si>
    <t>应交营业税</t>
  </si>
  <si>
    <r>
      <t>合</t>
    </r>
    <r>
      <rPr>
        <sz val="10.5"/>
        <rFont val="Times New Roman"/>
        <family val="1"/>
      </rPr>
      <t xml:space="preserve">    </t>
    </r>
    <r>
      <rPr>
        <sz val="10.5"/>
        <rFont val="宋体"/>
        <family val="0"/>
      </rPr>
      <t>计</t>
    </r>
  </si>
  <si>
    <t>2. 财务费用</t>
  </si>
  <si>
    <t>利息支出</t>
  </si>
  <si>
    <t>利息收入</t>
  </si>
  <si>
    <t>手续费</t>
  </si>
  <si>
    <t>其他</t>
  </si>
  <si>
    <t>4. 投资收益</t>
  </si>
  <si>
    <t>股票投资收益</t>
  </si>
  <si>
    <t>债权投资收益</t>
  </si>
  <si>
    <t>联营或合营幼儿园</t>
  </si>
  <si>
    <t>分配来的利润</t>
  </si>
  <si>
    <t>期末调整的被投资幼儿园</t>
  </si>
  <si>
    <t>所有者权益净增减的金额</t>
  </si>
  <si>
    <t>股权投资转让收益</t>
  </si>
  <si>
    <t>股权投资差额摊销</t>
  </si>
  <si>
    <t>委托投资收益</t>
  </si>
  <si>
    <t>计提的短期、长期投资减值准备</t>
  </si>
  <si>
    <t>5. 补贴收入</t>
  </si>
  <si>
    <t>(2) 本期补贴收入来源和依据、相关批准文件、批准机关和文件时效的说明</t>
  </si>
  <si>
    <t>3. 营业外支出</t>
  </si>
  <si>
    <t>捐赠支出</t>
  </si>
  <si>
    <t>7. 营业外收入</t>
  </si>
  <si>
    <t>罚款、滞纳金支出</t>
  </si>
  <si>
    <t>六、关联方关系及其交易</t>
  </si>
  <si>
    <t>(一) 关联方关系</t>
  </si>
  <si>
    <r>
      <t>1</t>
    </r>
    <r>
      <rPr>
        <sz val="10.5"/>
        <rFont val="宋体"/>
        <family val="0"/>
      </rPr>
      <t>．存在控制关系的关联方</t>
    </r>
  </si>
  <si>
    <r>
      <t xml:space="preserve">(1) </t>
    </r>
    <r>
      <rPr>
        <sz val="10.5"/>
        <rFont val="宋体"/>
        <family val="0"/>
      </rPr>
      <t>存在控制关系的关联方</t>
    </r>
  </si>
  <si>
    <t>关联方名称</t>
  </si>
  <si>
    <t>注册地址</t>
  </si>
  <si>
    <t>与本企业关系</t>
  </si>
  <si>
    <t>香港九龙荔枝角道777号田氏第三大厦八楼B座</t>
  </si>
  <si>
    <t>母幼儿园</t>
  </si>
  <si>
    <t>中国</t>
  </si>
  <si>
    <t>(2) 存在控制关系的关联方所持股份或权益及其变化</t>
  </si>
  <si>
    <r>
      <t>本期增</t>
    </r>
    <r>
      <rPr>
        <sz val="10.5"/>
        <rFont val="Times New Roman"/>
        <family val="1"/>
      </rPr>
      <t>(+)</t>
    </r>
    <r>
      <rPr>
        <sz val="10.5"/>
        <rFont val="宋体"/>
        <family val="0"/>
      </rPr>
      <t>减</t>
    </r>
    <r>
      <rPr>
        <sz val="10.5"/>
        <rFont val="Times New Roman"/>
        <family val="1"/>
      </rPr>
      <t>(-)</t>
    </r>
    <r>
      <rPr>
        <sz val="10.5"/>
        <rFont val="宋体"/>
        <family val="0"/>
      </rPr>
      <t>数</t>
    </r>
  </si>
  <si>
    <r>
      <t>金额</t>
    </r>
    <r>
      <rPr>
        <sz val="10.5"/>
        <rFont val="Times New Roman"/>
        <family val="1"/>
      </rPr>
      <t>(USD)</t>
    </r>
  </si>
  <si>
    <t>2．不存在控制关系的关联方</t>
  </si>
  <si>
    <t>与本企业的关系</t>
  </si>
  <si>
    <t>东莞众信实业有限幼儿园</t>
  </si>
  <si>
    <t>兄弟幼儿园</t>
  </si>
  <si>
    <t>(二) 关联方交易情况</t>
  </si>
  <si>
    <t>1. 采购货物</t>
  </si>
  <si>
    <t>企业名称</t>
  </si>
  <si>
    <t>上年同期数</t>
  </si>
  <si>
    <t>定价政策</t>
  </si>
  <si>
    <t>三十日</t>
  </si>
  <si>
    <t>合同价</t>
  </si>
  <si>
    <t>2. 销售货物</t>
  </si>
  <si>
    <t>3. 关联方应收(预收)应付(预付)款项余额详见各报表项目附注。</t>
  </si>
  <si>
    <t>4. 其他关联方交易</t>
  </si>
  <si>
    <t>(1) 购买或销售除商品以外的其他资产</t>
  </si>
  <si>
    <t>(2) 提供或接受劳务</t>
  </si>
  <si>
    <t>(3) 代理</t>
  </si>
  <si>
    <t>(4) 租赁</t>
  </si>
  <si>
    <t>(5) 保证和抵押</t>
  </si>
  <si>
    <t>(6) 管理方面的合同</t>
  </si>
  <si>
    <t>(7) 研究与开发项目的转移</t>
  </si>
  <si>
    <t>(8) 许可协议</t>
  </si>
  <si>
    <t>(9) 关键管理人员报酬</t>
  </si>
  <si>
    <t>(10) 其他</t>
  </si>
  <si>
    <t>五、或有事项</t>
  </si>
  <si>
    <t>(一) 已贴现商业承兑汇票</t>
  </si>
  <si>
    <t>(二) 未决诉讼或仲裁</t>
  </si>
  <si>
    <t xml:space="preserve">(三) 企业提供的各种债务担保 </t>
  </si>
  <si>
    <t>(四) 其他或有事项</t>
  </si>
  <si>
    <t>提示：对于资产负债表日存在的或有事项，应说明该事项形成的原因、预计产生的财务影响、获得补偿的可能性；如果或有资产很可能会给企业带来经济利益时，应说明其形成的原因及其产生的财务影响；如果幼儿园没有需要说明的或有事项，也应明确说明。</t>
  </si>
  <si>
    <t>本幼儿园本年度无重大或有事项项目</t>
  </si>
  <si>
    <t>六、承诺事项</t>
  </si>
  <si>
    <t>(一) 已签订的尚未履行或尚未完全履行的对外投资合同及有关财务支出</t>
  </si>
  <si>
    <t>(二) 已签订的正在或准备履行的大额发包合同</t>
  </si>
  <si>
    <t>(三) 已签订的正在或准备履行的租赁合同及财务影响</t>
  </si>
  <si>
    <t>(四) 已承诺将为购买固定资产支付的大额支出</t>
  </si>
  <si>
    <t>(五) 承诺在未来期间以一定的价格从联营企业购入或向联营企业出售某项产品</t>
  </si>
  <si>
    <t>(六) 其他重大财务承诺</t>
  </si>
  <si>
    <t>提示：对于资产负债表日存在的重大承诺事项，应披露承诺事项的性质、承诺的对象、承诺的主要内容、承诺的时间期限、承诺的金额和相关的违约责任等。如果幼儿园没有需要说明的承诺事项，也应明确说明。</t>
  </si>
  <si>
    <t>本幼儿园本年度无重大承诺事项项目</t>
  </si>
  <si>
    <t>七、资产负债表日后事项中的非调整事项</t>
  </si>
  <si>
    <t>(一) 对一个企业的巨额投资</t>
  </si>
  <si>
    <t>(二) 自然灾害导致的资产损失</t>
  </si>
  <si>
    <t>(三) 外汇汇率发生较大变动</t>
  </si>
  <si>
    <t>(四) 逾期未偿还的借款期后偿还情况</t>
  </si>
  <si>
    <t>(五) 账龄超过3年的大额应付账款和其他应付款期后偿还情况</t>
  </si>
  <si>
    <t>提示：已经作为调整事项调整会计报表有关项目数字的资产负债表日后事项，除法律、法规以及会计准则另有规定外，不需要在会计报表附注中披露；非调整事项，应说明其内容及其对财务状况、经营成果的影响，如无法说明影响，应说明原因。如果幼儿园没有资产负债表日后重大的非调整事项，也应明确说明。</t>
  </si>
  <si>
    <t>八、其他重要事项</t>
  </si>
  <si>
    <r>
      <t>(一</t>
    </r>
    <r>
      <rPr>
        <sz val="10.5"/>
        <rFont val="Times New Roman"/>
        <family val="1"/>
      </rPr>
      <t xml:space="preserve">) </t>
    </r>
    <r>
      <rPr>
        <sz val="10.5"/>
        <rFont val="宋体"/>
        <family val="0"/>
      </rPr>
      <t>债务重组事项</t>
    </r>
  </si>
  <si>
    <t>债务人：</t>
  </si>
  <si>
    <t xml:space="preserve">债务重组方式 </t>
  </si>
  <si>
    <t>因债务重组而确认的资本公积总额</t>
  </si>
  <si>
    <t xml:space="preserve">将债务转为资本所导致的股本增加额   </t>
  </si>
  <si>
    <t>或有支出</t>
  </si>
  <si>
    <t xml:space="preserve">                             </t>
  </si>
  <si>
    <t>债权人：</t>
  </si>
  <si>
    <t>债务重组方式</t>
  </si>
  <si>
    <t>债务重组损失总额</t>
  </si>
  <si>
    <t>债权转为股权所导致的长期投资增加额</t>
  </si>
  <si>
    <t>长期投资占债务人股权的比例</t>
  </si>
  <si>
    <t>或有收益</t>
  </si>
  <si>
    <t>提示：凡涉及债务重组事项，债务人和债权人均应披露，如果幼儿园没有其他重要事项，也应明确说明。</t>
  </si>
  <si>
    <t>(二) 非货币性交易事项</t>
  </si>
  <si>
    <t>1．换入、换出资产的类别</t>
  </si>
  <si>
    <t>2．换入、换出资产的金额</t>
  </si>
  <si>
    <t>(三) 资产置换、转让及其出售行为的说明</t>
  </si>
  <si>
    <t>提示：对报告期内发生的资产置换、转让及出售行为，应专项说明资产置换的详细情况，包括资产账面价值、转让金额、转让原因以及对幼儿园财务状况、经营成果的影响等。</t>
  </si>
  <si>
    <r>
      <t>(四</t>
    </r>
    <r>
      <rPr>
        <sz val="10.5"/>
        <rFont val="Times New Roman"/>
        <family val="1"/>
      </rPr>
      <t xml:space="preserve">) </t>
    </r>
    <r>
      <rPr>
        <sz val="10.5"/>
        <rFont val="宋体"/>
        <family val="0"/>
      </rPr>
      <t>其他对会计报表使用者决策有影响的重要事项</t>
    </r>
  </si>
  <si>
    <t>2.业务活动成本</t>
  </si>
  <si>
    <t>3.营业费用</t>
  </si>
  <si>
    <t>学费收入</t>
  </si>
  <si>
    <r>
      <t xml:space="preserve">(1) </t>
    </r>
    <r>
      <rPr>
        <sz val="10.5"/>
        <rFont val="宋体"/>
        <family val="0"/>
      </rPr>
      <t>劳务在同一年度内开始并完成的，在劳务已经提供，收到价款或取得收取款项的证据时，确认</t>
    </r>
  </si>
  <si>
    <r>
      <t xml:space="preserve">(2) </t>
    </r>
    <r>
      <rPr>
        <sz val="10.5"/>
        <rFont val="宋体"/>
        <family val="0"/>
      </rPr>
      <t>劳务的开始和完成分属不同的会计年度的，在劳务合同的总收入、劳务的完成程度能够可靠地</t>
    </r>
  </si>
  <si>
    <t xml:space="preserve">  其他应收款</t>
  </si>
  <si>
    <t>电子设备</t>
  </si>
  <si>
    <t>5. 其他长期资产</t>
  </si>
  <si>
    <t>3. 待摊费用</t>
  </si>
  <si>
    <t>1年以内</t>
  </si>
  <si>
    <t>修理费</t>
  </si>
  <si>
    <t>经营用品</t>
  </si>
  <si>
    <t>水电费</t>
  </si>
  <si>
    <t>油费</t>
  </si>
  <si>
    <t>劳动保护费</t>
  </si>
  <si>
    <t>租赁费</t>
  </si>
  <si>
    <t>业务招待费</t>
  </si>
  <si>
    <t>差旅费</t>
  </si>
  <si>
    <t>其他</t>
  </si>
  <si>
    <t>路费</t>
  </si>
  <si>
    <t>机动车保险费</t>
  </si>
  <si>
    <t>工资</t>
  </si>
  <si>
    <t>福利费</t>
  </si>
  <si>
    <t>折旧费</t>
  </si>
  <si>
    <t>办公费</t>
  </si>
  <si>
    <t>7. 其他应付款</t>
  </si>
  <si>
    <t>一年内到期的长期债权投资</t>
  </si>
  <si>
    <t>　其他应付款</t>
  </si>
  <si>
    <t>　预提费用</t>
  </si>
  <si>
    <t>　预计负债</t>
  </si>
  <si>
    <t>教育经费</t>
  </si>
  <si>
    <t>3. 固定资产原价</t>
  </si>
  <si>
    <t>4．累计折旧</t>
  </si>
  <si>
    <t>5. 应交税金</t>
  </si>
  <si>
    <t>2.管理费用</t>
  </si>
  <si>
    <t>长期待摊费用</t>
  </si>
  <si>
    <r>
      <t>预计净残值率（原值的</t>
    </r>
    <r>
      <rPr>
        <sz val="10.5"/>
        <rFont val="Times New Roman"/>
        <family val="1"/>
      </rPr>
      <t>10%</t>
    </r>
    <r>
      <rPr>
        <sz val="10.5"/>
        <rFont val="宋体"/>
        <family val="0"/>
      </rPr>
      <t>）确定折旧年限和年折旧率如下：</t>
    </r>
  </si>
  <si>
    <t>1年至2年</t>
  </si>
  <si>
    <t>与经营有关的器具工具家具</t>
  </si>
  <si>
    <t>交通费</t>
  </si>
  <si>
    <t>社保费</t>
  </si>
  <si>
    <t>汽车费用</t>
  </si>
  <si>
    <t>教学费用（教材等）</t>
  </si>
  <si>
    <t>摊销费</t>
  </si>
  <si>
    <t>广告宣传费</t>
  </si>
  <si>
    <t>服务中心执行《民办非营利组织会计制度》</t>
  </si>
  <si>
    <t>一、设立或登记的审核情况</t>
  </si>
  <si>
    <t>二、活动范围的审核情况</t>
  </si>
  <si>
    <t>三、收入用途的审核情况</t>
  </si>
  <si>
    <t>四、财产及基孳息分配的审核情况</t>
  </si>
  <si>
    <t>五、投入人享有财产权利的审核情况</t>
  </si>
  <si>
    <t>六、注销后剩余财产用途的审核情况</t>
  </si>
  <si>
    <t>七、工作人员工资福利开支的审核情况</t>
  </si>
  <si>
    <t>八、免税资格申请前年度检查结论的审核情况</t>
  </si>
  <si>
    <t>九、财务核算的审核情况</t>
  </si>
  <si>
    <t>应税</t>
  </si>
  <si>
    <t>免税</t>
  </si>
  <si>
    <t>期初数</t>
  </si>
  <si>
    <t>其中：应税</t>
  </si>
  <si>
    <t xml:space="preserve">      免税</t>
  </si>
  <si>
    <t xml:space="preserve">     免税</t>
  </si>
  <si>
    <t>4.成本</t>
  </si>
  <si>
    <t>十一、会计报表项目注释</t>
  </si>
  <si>
    <t>十二、其它应披露的事项</t>
  </si>
  <si>
    <t>相互促进的财产保留或者享有任何财产权利。</t>
  </si>
  <si>
    <t>展，盈余不得分红，投入人不享有财产权利的分配。</t>
  </si>
  <si>
    <t>免。</t>
  </si>
  <si>
    <t>十、采用的主要会计政策和会计估计</t>
  </si>
  <si>
    <t>1.该中心没有存在因逃避缴纳税款或帮助他人逃避缴纳税款，而被税务机关依法处理的行为；</t>
  </si>
  <si>
    <t>2.该中心没有通过关联交易或非关联交易和服务活动，也没有变相转移、隐匿、分配该组织财产的行为。</t>
  </si>
  <si>
    <r>
      <t>201</t>
    </r>
    <r>
      <rPr>
        <sz val="12"/>
        <rFont val="宋体"/>
        <family val="0"/>
      </rPr>
      <t>2</t>
    </r>
    <r>
      <rPr>
        <sz val="12"/>
        <rFont val="宋体"/>
        <family val="0"/>
      </rPr>
      <t>年</t>
    </r>
  </si>
  <si>
    <t>拔入专款</t>
  </si>
  <si>
    <t>其中:工资</t>
  </si>
  <si>
    <r>
      <t>编制单位：</t>
    </r>
    <r>
      <rPr>
        <u val="single"/>
        <sz val="10"/>
        <color indexed="8"/>
        <rFont val="宋体"/>
        <family val="0"/>
      </rPr>
      <t>东莞市沁源社会工作服务中心</t>
    </r>
    <r>
      <rPr>
        <sz val="10"/>
        <color indexed="8"/>
        <rFont val="宋体"/>
        <family val="0"/>
      </rPr>
      <t xml:space="preserve">                  </t>
    </r>
  </si>
  <si>
    <t>2012年度</t>
  </si>
  <si>
    <t>以人为本、助人自助、笃实严谨、兼爱和谐，运用专业的社工方法和技巧，帮助有需要的单位、社区、家庭</t>
  </si>
  <si>
    <t>和个人解决困难、恢复社会功能，促进社会和谐。</t>
  </si>
  <si>
    <t>由2012年7月13日至2012年12月31日期间，根据章程该中心经费必须用于章程规定的业务范围和事业的发</t>
  </si>
  <si>
    <t>由2012年7月13日至2012年12月31日期间，根据章程该中心没有注销的情况，故其财产用途的审核情况为</t>
  </si>
  <si>
    <t>截止2012年12月末,单位资产总额126,372.69元(其中包括流动资产：126,372.69元),净资产126,372.69元,</t>
  </si>
  <si>
    <t>(其中实收资本100,000.00元)，并没有任何经营成果。</t>
  </si>
  <si>
    <t>项目</t>
  </si>
  <si>
    <t>项目</t>
  </si>
  <si>
    <t>个人社保</t>
  </si>
  <si>
    <t>合  计</t>
  </si>
  <si>
    <t>合  计</t>
  </si>
  <si>
    <t>工资</t>
  </si>
  <si>
    <t>期未数</t>
  </si>
  <si>
    <t>期未数</t>
  </si>
  <si>
    <t>期未数</t>
  </si>
  <si>
    <t>本年累计数</t>
  </si>
  <si>
    <t>物业费</t>
  </si>
  <si>
    <t>办公费</t>
  </si>
  <si>
    <t>水电费</t>
  </si>
  <si>
    <t>租赁费</t>
  </si>
  <si>
    <t>业务招待费</t>
  </si>
  <si>
    <t>开办费</t>
  </si>
  <si>
    <t>差旅费</t>
  </si>
  <si>
    <t>社保费</t>
  </si>
  <si>
    <t>住房公积金</t>
  </si>
  <si>
    <t>活动经费</t>
  </si>
  <si>
    <t>本期数</t>
  </si>
  <si>
    <t>利息收入</t>
  </si>
  <si>
    <t>手续费</t>
  </si>
  <si>
    <t>其他</t>
  </si>
  <si>
    <t>合计:</t>
  </si>
  <si>
    <t>3. 应付工资</t>
  </si>
  <si>
    <t>个人所得税</t>
  </si>
  <si>
    <t>4. 应交税金</t>
  </si>
  <si>
    <r>
      <t>5</t>
    </r>
    <r>
      <rPr>
        <sz val="10.5"/>
        <rFont val="宋体"/>
        <family val="0"/>
      </rPr>
      <t>．实收资本</t>
    </r>
  </si>
  <si>
    <t>6. 收入</t>
  </si>
  <si>
    <t>7.管理费用</t>
  </si>
  <si>
    <t>8.财务费用</t>
  </si>
  <si>
    <t>该中心在2012年7月13日至2012年12月31日期间，收到东莞市望牛墩镇社会事务办社工经费108,000.00元、</t>
  </si>
  <si>
    <t xml:space="preserve">    收到东莞市道滘镇社会事务办社工经费192,000.00元、收到东莞市民政局社工活动经费6,000.00元。共</t>
  </si>
  <si>
    <t xml:space="preserve">     306,000.00元,该收入用于社工工作专业服务费。</t>
  </si>
  <si>
    <t xml:space="preserve">   经审核，东莞市沁源社会工作服务中心没有对财产及其孳息，进行侵占，私分，挪用以及投入人没有对投入</t>
  </si>
  <si>
    <t>东莞市沁源社会工作服务中心(以下简称该中心)是经东莞市民政局批准,由卢玉明个人出资组建。由东莞</t>
  </si>
  <si>
    <t>福路口鸿基大厦803室。</t>
  </si>
  <si>
    <t>市民政局于2012年7月13日取得粤莞民证字第070322号，投资总额人民币10万元，经营地址：东莞市南城区鸿</t>
  </si>
  <si>
    <t>金额</t>
  </si>
  <si>
    <t>一、业务活动产生的现金流量：</t>
  </si>
  <si>
    <t>二、投资活动产生的现金流量：</t>
  </si>
  <si>
    <t>三、筹资活动产生的现金流量：</t>
  </si>
  <si>
    <t>四、汇率变动对现金的影响额</t>
  </si>
  <si>
    <t>五、现金及现金等价物净增加额</t>
  </si>
  <si>
    <r>
      <t>项</t>
    </r>
    <r>
      <rPr>
        <sz val="12"/>
        <rFont val="Times New Roman"/>
        <family val="1"/>
      </rPr>
      <t xml:space="preserve">      </t>
    </r>
    <r>
      <rPr>
        <sz val="12"/>
        <rFont val="宋体"/>
        <family val="0"/>
      </rPr>
      <t>目</t>
    </r>
  </si>
  <si>
    <r>
      <t>现</t>
    </r>
    <r>
      <rPr>
        <b/>
        <sz val="16"/>
        <rFont val="Times New Roman"/>
        <family val="1"/>
      </rPr>
      <t xml:space="preserve">  </t>
    </r>
    <r>
      <rPr>
        <b/>
        <sz val="16"/>
        <rFont val="宋体"/>
        <family val="0"/>
      </rPr>
      <t>金</t>
    </r>
    <r>
      <rPr>
        <b/>
        <sz val="16"/>
        <rFont val="Times New Roman"/>
        <family val="1"/>
      </rPr>
      <t xml:space="preserve">  </t>
    </r>
    <r>
      <rPr>
        <b/>
        <sz val="16"/>
        <rFont val="宋体"/>
        <family val="0"/>
      </rPr>
      <t>流</t>
    </r>
    <r>
      <rPr>
        <b/>
        <sz val="16"/>
        <rFont val="Times New Roman"/>
        <family val="1"/>
      </rPr>
      <t xml:space="preserve">  </t>
    </r>
    <r>
      <rPr>
        <b/>
        <sz val="16"/>
        <rFont val="宋体"/>
        <family val="0"/>
      </rPr>
      <t>量</t>
    </r>
    <r>
      <rPr>
        <b/>
        <sz val="16"/>
        <rFont val="Times New Roman"/>
        <family val="1"/>
      </rPr>
      <t xml:space="preserve">  </t>
    </r>
    <r>
      <rPr>
        <b/>
        <sz val="16"/>
        <rFont val="宋体"/>
        <family val="0"/>
      </rPr>
      <t>表</t>
    </r>
  </si>
  <si>
    <r>
      <t xml:space="preserve"> </t>
    </r>
    <r>
      <rPr>
        <sz val="12"/>
        <rFont val="宋体"/>
        <family val="0"/>
      </rPr>
      <t>会民非</t>
    </r>
    <r>
      <rPr>
        <sz val="12"/>
        <rFont val="Times New Roman"/>
        <family val="1"/>
      </rPr>
      <t>03</t>
    </r>
    <r>
      <rPr>
        <sz val="12"/>
        <rFont val="宋体"/>
        <family val="0"/>
      </rPr>
      <t>表</t>
    </r>
  </si>
  <si>
    <r>
      <t>201</t>
    </r>
    <r>
      <rPr>
        <sz val="12"/>
        <rFont val="宋体"/>
        <family val="0"/>
      </rPr>
      <t>2年度</t>
    </r>
  </si>
  <si>
    <r>
      <t xml:space="preserve">        </t>
    </r>
    <r>
      <rPr>
        <sz val="12"/>
        <rFont val="宋体"/>
        <family val="0"/>
      </rPr>
      <t>接受捐赠收到的现金</t>
    </r>
  </si>
  <si>
    <r>
      <t xml:space="preserve">        </t>
    </r>
    <r>
      <rPr>
        <sz val="12"/>
        <rFont val="宋体"/>
        <family val="0"/>
      </rPr>
      <t>收取会费收到的现金</t>
    </r>
  </si>
  <si>
    <r>
      <t xml:space="preserve">        </t>
    </r>
    <r>
      <rPr>
        <sz val="12"/>
        <rFont val="宋体"/>
        <family val="0"/>
      </rPr>
      <t>拔入专款收到的现金</t>
    </r>
  </si>
  <si>
    <r>
      <t xml:space="preserve">        </t>
    </r>
    <r>
      <rPr>
        <sz val="12"/>
        <rFont val="宋体"/>
        <family val="0"/>
      </rPr>
      <t>销售商品收到的现金</t>
    </r>
  </si>
  <si>
    <r>
      <t xml:space="preserve">        </t>
    </r>
    <r>
      <rPr>
        <sz val="12"/>
        <rFont val="宋体"/>
        <family val="0"/>
      </rPr>
      <t>政府补助收到的现金</t>
    </r>
  </si>
  <si>
    <r>
      <t xml:space="preserve">        </t>
    </r>
    <r>
      <rPr>
        <sz val="12"/>
        <rFont val="宋体"/>
        <family val="0"/>
      </rPr>
      <t>收到的其他与业务活动有关的现金</t>
    </r>
  </si>
  <si>
    <r>
      <t xml:space="preserve">                </t>
    </r>
    <r>
      <rPr>
        <b/>
        <sz val="12"/>
        <rFont val="宋体"/>
        <family val="0"/>
      </rPr>
      <t>现金流入小计</t>
    </r>
  </si>
  <si>
    <r>
      <t xml:space="preserve">        </t>
    </r>
    <r>
      <rPr>
        <sz val="12"/>
        <rFont val="宋体"/>
        <family val="0"/>
      </rPr>
      <t>提供捐赠或者资助支付的现金</t>
    </r>
  </si>
  <si>
    <r>
      <t xml:space="preserve">        </t>
    </r>
    <r>
      <rPr>
        <sz val="12"/>
        <rFont val="宋体"/>
        <family val="0"/>
      </rPr>
      <t>支付给员工以及为员工支付的现金</t>
    </r>
  </si>
  <si>
    <r>
      <t xml:space="preserve">        </t>
    </r>
    <r>
      <rPr>
        <sz val="12"/>
        <rFont val="宋体"/>
        <family val="0"/>
      </rPr>
      <t>购买商品、接受服务支付的现金</t>
    </r>
  </si>
  <si>
    <r>
      <t xml:space="preserve">        </t>
    </r>
    <r>
      <rPr>
        <sz val="12"/>
        <rFont val="宋体"/>
        <family val="0"/>
      </rPr>
      <t>支付的其他与业务活动有关的现金</t>
    </r>
  </si>
  <si>
    <r>
      <t xml:space="preserve">                </t>
    </r>
    <r>
      <rPr>
        <b/>
        <sz val="12"/>
        <rFont val="宋体"/>
        <family val="0"/>
      </rPr>
      <t>现金流出小计</t>
    </r>
  </si>
  <si>
    <r>
      <t xml:space="preserve">        </t>
    </r>
    <r>
      <rPr>
        <b/>
        <sz val="12"/>
        <rFont val="宋体"/>
        <family val="0"/>
      </rPr>
      <t>业务活动产生的现金流量净额</t>
    </r>
  </si>
  <si>
    <r>
      <t xml:space="preserve">        </t>
    </r>
    <r>
      <rPr>
        <sz val="12"/>
        <rFont val="宋体"/>
        <family val="0"/>
      </rPr>
      <t>收回投资所收到的现金</t>
    </r>
  </si>
  <si>
    <r>
      <t xml:space="preserve">        </t>
    </r>
    <r>
      <rPr>
        <sz val="12"/>
        <rFont val="宋体"/>
        <family val="0"/>
      </rPr>
      <t>取得投资收益所受到的现金</t>
    </r>
  </si>
  <si>
    <r>
      <t xml:space="preserve">        </t>
    </r>
    <r>
      <rPr>
        <sz val="12"/>
        <rFont val="宋体"/>
        <family val="0"/>
      </rPr>
      <t>处置固定资产和无形资产所收回的现金</t>
    </r>
  </si>
  <si>
    <r>
      <t xml:space="preserve">        </t>
    </r>
    <r>
      <rPr>
        <sz val="12"/>
        <rFont val="宋体"/>
        <family val="0"/>
      </rPr>
      <t>收到的其他与投资活动有关的现金</t>
    </r>
  </si>
  <si>
    <r>
      <t xml:space="preserve">        </t>
    </r>
    <r>
      <rPr>
        <sz val="12"/>
        <rFont val="宋体"/>
        <family val="0"/>
      </rPr>
      <t>购建固定资产和无形资产所支付的现金</t>
    </r>
  </si>
  <si>
    <r>
      <t xml:space="preserve">        </t>
    </r>
    <r>
      <rPr>
        <sz val="12"/>
        <rFont val="宋体"/>
        <family val="0"/>
      </rPr>
      <t>对外投资所支付的现金</t>
    </r>
  </si>
  <si>
    <r>
      <t xml:space="preserve">        </t>
    </r>
    <r>
      <rPr>
        <sz val="12"/>
        <rFont val="宋体"/>
        <family val="0"/>
      </rPr>
      <t>支付的其他与投资活动有关的现金</t>
    </r>
  </si>
  <si>
    <r>
      <t xml:space="preserve">        </t>
    </r>
    <r>
      <rPr>
        <b/>
        <sz val="12"/>
        <rFont val="宋体"/>
        <family val="0"/>
      </rPr>
      <t>投资活动产生的现金流量净额</t>
    </r>
  </si>
  <si>
    <r>
      <t xml:space="preserve">        </t>
    </r>
    <r>
      <rPr>
        <sz val="12"/>
        <rFont val="宋体"/>
        <family val="0"/>
      </rPr>
      <t>吸收投资所收到的现金</t>
    </r>
  </si>
  <si>
    <r>
      <t xml:space="preserve">        </t>
    </r>
    <r>
      <rPr>
        <sz val="12"/>
        <rFont val="宋体"/>
        <family val="0"/>
      </rPr>
      <t>收到的其他与筹资活动有关的现金</t>
    </r>
  </si>
  <si>
    <r>
      <t xml:space="preserve">        </t>
    </r>
    <r>
      <rPr>
        <sz val="12"/>
        <rFont val="宋体"/>
        <family val="0"/>
      </rPr>
      <t>偿还借款所支付的现金</t>
    </r>
  </si>
  <si>
    <r>
      <t xml:space="preserve">        </t>
    </r>
    <r>
      <rPr>
        <sz val="12"/>
        <rFont val="宋体"/>
        <family val="0"/>
      </rPr>
      <t>偿付利息所支付的现金</t>
    </r>
  </si>
  <si>
    <r>
      <t xml:space="preserve">        </t>
    </r>
    <r>
      <rPr>
        <sz val="12"/>
        <rFont val="宋体"/>
        <family val="0"/>
      </rPr>
      <t>支付的其他与筹资活动有关的现金</t>
    </r>
  </si>
  <si>
    <r>
      <t xml:space="preserve">        </t>
    </r>
    <r>
      <rPr>
        <b/>
        <sz val="12"/>
        <rFont val="宋体"/>
        <family val="0"/>
      </rPr>
      <t>筹资活动产生的现金流量净额</t>
    </r>
  </si>
  <si>
    <r>
      <t>该中心工作人员共18人，2012年度工资支出为</t>
    </r>
    <r>
      <rPr>
        <sz val="10.5"/>
        <rFont val="宋体"/>
        <family val="0"/>
      </rPr>
      <t>215,379.66</t>
    </r>
    <r>
      <rPr>
        <sz val="10.5"/>
        <rFont val="宋体"/>
        <family val="0"/>
      </rPr>
      <t>元。</t>
    </r>
  </si>
  <si>
    <t>根据相关规定,本单位不需要参加2012年度检查工作。</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</si>
</sst>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
    <numFmt numFmtId="190" formatCode="#,##0.00_);[Red]\(#,##0.00\)"/>
    <numFmt numFmtId="191" formatCode="_ * #,##0.0000_ ;_ * \-#,##0.0000_ ;_ * &quot;-&quot;??_ ;_ @_ "/>
    <numFmt numFmtId="192" formatCode="0.0000"/>
    <numFmt numFmtId="193" formatCode="#,##0.0000_);[Red]\(#,##0.0000\)"/>
    <numFmt numFmtId="194" formatCode="0.00_ "/>
  </numFmts>
  <fonts count="69">
    <font>
      <sz val="12"/>
      <name val="宋体"/>
      <family val="0"/>
    </font>
    <font>
      <sz val="9"/>
      <name val="宋体"/>
      <family val="0"/>
    </font>
    <font>
      <sz val="10"/>
      <color indexed="8"/>
      <name val="宋体"/>
      <family val="0"/>
    </font>
    <font>
      <u val="single"/>
      <sz val="10"/>
      <color indexed="8"/>
      <name val="宋体"/>
      <family val="0"/>
    </font>
    <font>
      <sz val="10"/>
      <name val="宋体"/>
      <family val="0"/>
    </font>
    <font>
      <b/>
      <sz val="12"/>
      <color indexed="8"/>
      <name val="宋体"/>
      <family val="0"/>
    </font>
    <font>
      <sz val="12"/>
      <color indexed="8"/>
      <name val="宋体"/>
      <family val="0"/>
    </font>
    <font>
      <b/>
      <sz val="14"/>
      <name val="宋体"/>
      <family val="0"/>
    </font>
    <font>
      <sz val="14"/>
      <name val="宋体"/>
      <family val="0"/>
    </font>
    <font>
      <sz val="10.5"/>
      <name val="宋体"/>
      <family val="0"/>
    </font>
    <font>
      <b/>
      <sz val="10.5"/>
      <name val="宋体"/>
      <family val="0"/>
    </font>
    <font>
      <sz val="10.5"/>
      <name val="Times New Roman"/>
      <family val="1"/>
    </font>
    <font>
      <sz val="10"/>
      <name val="Times New Roman"/>
      <family val="1"/>
    </font>
    <font>
      <u val="doubleAccounting"/>
      <sz val="10"/>
      <name val="Times New Roman"/>
      <family val="1"/>
    </font>
    <font>
      <u val="doubleAccounting"/>
      <sz val="10.5"/>
      <name val="Times New Roman"/>
      <family val="1"/>
    </font>
    <font>
      <sz val="11"/>
      <name val="Times New Roman"/>
      <family val="1"/>
    </font>
    <font>
      <u val="singleAccounting"/>
      <sz val="10"/>
      <name val="Times New Roman"/>
      <family val="1"/>
    </font>
    <font>
      <u val="singleAccounting"/>
      <sz val="10.5"/>
      <name val="Times New Roman"/>
      <family val="1"/>
    </font>
    <font>
      <u val="single"/>
      <sz val="10.5"/>
      <name val="Times New Roman"/>
      <family val="1"/>
    </font>
    <font>
      <u val="single"/>
      <sz val="10"/>
      <name val="Times New Roman"/>
      <family val="1"/>
    </font>
    <font>
      <sz val="10"/>
      <color indexed="8"/>
      <name val="Times New Roman"/>
      <family val="1"/>
    </font>
    <font>
      <u val="single"/>
      <sz val="10.5"/>
      <name val="宋体"/>
      <family val="0"/>
    </font>
    <font>
      <sz val="8.5"/>
      <name val="宋体"/>
      <family val="0"/>
    </font>
    <font>
      <u val="doubleAccounting"/>
      <sz val="10.5"/>
      <name val="宋体"/>
      <family val="0"/>
    </font>
    <font>
      <u val="singleAccounting"/>
      <sz val="10"/>
      <name val="宋体"/>
      <family val="0"/>
    </font>
    <font>
      <b/>
      <sz val="10.5"/>
      <name val="Times New Roman"/>
      <family val="1"/>
    </font>
    <font>
      <sz val="11"/>
      <name val="宋体"/>
      <family val="0"/>
    </font>
    <font>
      <u val="double"/>
      <sz val="10.5"/>
      <name val="Times New Roman"/>
      <family val="1"/>
    </font>
    <font>
      <b/>
      <sz val="16"/>
      <name val="宋体"/>
      <family val="0"/>
    </font>
    <font>
      <b/>
      <sz val="16"/>
      <name val="Times New Roman"/>
      <family val="1"/>
    </font>
    <font>
      <sz val="12"/>
      <name val="Times New Roman"/>
      <family val="1"/>
    </font>
    <font>
      <b/>
      <sz val="12"/>
      <name val="宋体"/>
      <family val="0"/>
    </font>
    <font>
      <b/>
      <sz val="12"/>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58" fillId="21" borderId="0" applyNumberFormat="0" applyBorder="0" applyAlignment="0" applyProtection="0"/>
    <xf numFmtId="0" fontId="5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5" fillId="30" borderId="0" applyNumberFormat="0" applyBorder="0" applyAlignment="0" applyProtection="0"/>
    <xf numFmtId="0" fontId="66" fillId="22" borderId="8" applyNumberFormat="0" applyAlignment="0" applyProtection="0"/>
    <xf numFmtId="0" fontId="67" fillId="31" borderId="5" applyNumberFormat="0" applyAlignment="0" applyProtection="0"/>
    <xf numFmtId="0" fontId="0" fillId="32" borderId="9" applyNumberFormat="0" applyFont="0" applyAlignment="0" applyProtection="0"/>
  </cellStyleXfs>
  <cellXfs count="266">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4" fillId="0" borderId="10" xfId="0" applyFont="1" applyBorder="1" applyAlignment="1">
      <alignment horizontal="justify" vertical="top" wrapText="1"/>
    </xf>
    <xf numFmtId="0" fontId="2" fillId="0" borderId="11" xfId="0" applyFont="1" applyBorder="1" applyAlignment="1">
      <alignment vertical="center"/>
    </xf>
    <xf numFmtId="0" fontId="2" fillId="0" borderId="11"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188" fontId="2" fillId="0" borderId="10" xfId="0" applyNumberFormat="1" applyFont="1" applyBorder="1" applyAlignment="1">
      <alignment horizontal="right" vertical="top" wrapText="1"/>
    </xf>
    <xf numFmtId="188" fontId="0" fillId="0" borderId="0" xfId="0" applyNumberFormat="1" applyFont="1" applyAlignment="1">
      <alignment vertical="center"/>
    </xf>
    <xf numFmtId="188" fontId="0" fillId="0" borderId="0" xfId="0" applyNumberFormat="1" applyFont="1" applyAlignment="1">
      <alignment horizontal="right" vertical="center"/>
    </xf>
    <xf numFmtId="188" fontId="2" fillId="0" borderId="10" xfId="0" applyNumberFormat="1" applyFont="1" applyBorder="1" applyAlignment="1">
      <alignment horizontal="right" vertical="center" wrapText="1"/>
    </xf>
    <xf numFmtId="188" fontId="2" fillId="0" borderId="10" xfId="0" applyNumberFormat="1" applyFont="1" applyBorder="1" applyAlignment="1">
      <alignment horizontal="center" vertical="center" wrapText="1"/>
    </xf>
    <xf numFmtId="188" fontId="0" fillId="0" borderId="0" xfId="0" applyNumberFormat="1" applyAlignment="1">
      <alignment vertical="center"/>
    </xf>
    <xf numFmtId="188" fontId="6" fillId="0" borderId="0" xfId="0" applyNumberFormat="1" applyFont="1" applyBorder="1" applyAlignment="1">
      <alignment vertical="center"/>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7" fontId="9" fillId="0" borderId="0" xfId="0" applyNumberFormat="1" applyFont="1" applyAlignment="1" applyProtection="1">
      <alignment horizontal="left" vertical="center" wrapText="1"/>
      <protection hidden="1"/>
    </xf>
    <xf numFmtId="0" fontId="9" fillId="0" borderId="0" xfId="0" applyFont="1" applyAlignment="1">
      <alignment horizontal="left" vertical="justify" wrapText="1"/>
    </xf>
    <xf numFmtId="0" fontId="9" fillId="0" borderId="0" xfId="0" applyFont="1" applyAlignment="1">
      <alignment vertical="justify"/>
    </xf>
    <xf numFmtId="0" fontId="9" fillId="0" borderId="0" xfId="0" applyFont="1" applyAlignment="1">
      <alignment horizontal="lef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Alignment="1">
      <alignment horizontal="left" vertical="center"/>
    </xf>
    <xf numFmtId="9" fontId="9" fillId="0" borderId="0" xfId="0" applyNumberFormat="1" applyFont="1" applyAlignment="1">
      <alignment horizontal="center" vertical="center"/>
    </xf>
    <xf numFmtId="43" fontId="9" fillId="0" borderId="0" xfId="49" applyFont="1" applyAlignment="1">
      <alignment vertical="center"/>
    </xf>
    <xf numFmtId="190" fontId="11" fillId="0" borderId="0" xfId="0" applyNumberFormat="1" applyFont="1" applyAlignment="1">
      <alignment horizontal="right" vertical="center"/>
    </xf>
    <xf numFmtId="43" fontId="12" fillId="0" borderId="0" xfId="0" applyNumberFormat="1" applyFont="1" applyFill="1" applyAlignment="1">
      <alignment vertical="center" shrinkToFit="1"/>
    </xf>
    <xf numFmtId="0" fontId="9" fillId="0" borderId="0" xfId="0" applyFont="1" applyFill="1" applyAlignment="1">
      <alignment horizontal="right" vertical="center"/>
    </xf>
    <xf numFmtId="190" fontId="11" fillId="0" borderId="0" xfId="0" applyNumberFormat="1" applyFont="1" applyFill="1" applyAlignment="1">
      <alignment horizontal="right" vertical="center"/>
    </xf>
    <xf numFmtId="43" fontId="12" fillId="0" borderId="0" xfId="49" applyFont="1" applyFill="1" applyAlignment="1">
      <alignment horizontal="center" vertical="center" shrinkToFit="1"/>
    </xf>
    <xf numFmtId="0" fontId="11" fillId="0" borderId="0" xfId="0" applyFont="1" applyFill="1" applyAlignment="1">
      <alignment vertical="center"/>
    </xf>
    <xf numFmtId="188" fontId="13" fillId="0" borderId="0" xfId="49" applyNumberFormat="1" applyFont="1" applyFill="1" applyAlignment="1">
      <alignment horizontal="right" vertical="center" shrinkToFit="1"/>
    </xf>
    <xf numFmtId="188" fontId="14" fillId="0" borderId="0" xfId="49" applyNumberFormat="1" applyFont="1" applyFill="1" applyAlignment="1">
      <alignment horizontal="right" vertical="center"/>
    </xf>
    <xf numFmtId="0" fontId="9" fillId="0" borderId="11" xfId="0" applyFont="1" applyFill="1" applyBorder="1" applyAlignment="1">
      <alignment vertical="center"/>
    </xf>
    <xf numFmtId="188" fontId="12" fillId="0" borderId="0" xfId="0" applyNumberFormat="1" applyFont="1" applyFill="1" applyAlignment="1">
      <alignment vertical="center" shrinkToFit="1"/>
    </xf>
    <xf numFmtId="0" fontId="12" fillId="0" borderId="0" xfId="0" applyFont="1" applyFill="1" applyAlignment="1">
      <alignment horizontal="center" vertical="center" shrinkToFit="1"/>
    </xf>
    <xf numFmtId="43" fontId="12" fillId="0" borderId="0" xfId="0" applyNumberFormat="1" applyFont="1" applyFill="1" applyAlignment="1">
      <alignment horizontal="center" vertical="center" shrinkToFit="1"/>
    </xf>
    <xf numFmtId="43" fontId="11" fillId="0" borderId="0" xfId="0" applyNumberFormat="1" applyFont="1" applyFill="1" applyAlignment="1">
      <alignment horizontal="center" vertical="center"/>
    </xf>
    <xf numFmtId="43" fontId="12" fillId="0" borderId="0" xfId="49" applyNumberFormat="1" applyFont="1" applyFill="1" applyAlignment="1">
      <alignment vertical="center" shrinkToFit="1"/>
    </xf>
    <xf numFmtId="191" fontId="12" fillId="0" borderId="0" xfId="49" applyNumberFormat="1" applyFont="1" applyFill="1" applyAlignment="1">
      <alignment vertical="center" shrinkToFit="1"/>
    </xf>
    <xf numFmtId="188" fontId="16" fillId="0" borderId="0" xfId="49" applyNumberFormat="1" applyFont="1" applyFill="1" applyAlignment="1">
      <alignment horizontal="right" vertical="center" shrinkToFit="1"/>
    </xf>
    <xf numFmtId="43" fontId="17" fillId="0" borderId="0" xfId="49" applyFont="1" applyFill="1" applyAlignment="1">
      <alignment horizontal="center" vertical="center"/>
    </xf>
    <xf numFmtId="43" fontId="11" fillId="0" borderId="0" xfId="49" applyNumberFormat="1" applyFont="1" applyFill="1" applyAlignment="1">
      <alignment vertical="center"/>
    </xf>
    <xf numFmtId="191" fontId="11" fillId="0" borderId="0" xfId="49" applyNumberFormat="1" applyFont="1" applyFill="1" applyAlignment="1">
      <alignment vertical="center"/>
    </xf>
    <xf numFmtId="188" fontId="17" fillId="0" borderId="0" xfId="49" applyNumberFormat="1" applyFont="1" applyFill="1" applyAlignment="1">
      <alignment horizontal="right" vertical="center"/>
    </xf>
    <xf numFmtId="0" fontId="11" fillId="0" borderId="0" xfId="0" applyFont="1" applyAlignment="1">
      <alignment vertical="center"/>
    </xf>
    <xf numFmtId="190" fontId="12" fillId="0" borderId="0" xfId="49" applyNumberFormat="1" applyFont="1" applyAlignment="1">
      <alignment horizontal="right" vertical="center"/>
    </xf>
    <xf numFmtId="190" fontId="12" fillId="0" borderId="0" xfId="0" applyNumberFormat="1" applyFont="1" applyAlignment="1">
      <alignment horizontal="center" vertical="center"/>
    </xf>
    <xf numFmtId="190" fontId="12" fillId="0" borderId="0" xfId="49" applyNumberFormat="1" applyFont="1" applyAlignment="1">
      <alignment horizontal="right" vertical="center" shrinkToFit="1"/>
    </xf>
    <xf numFmtId="43" fontId="11" fillId="0" borderId="0" xfId="0" applyNumberFormat="1" applyFont="1" applyAlignment="1">
      <alignment horizontal="center" vertical="center"/>
    </xf>
    <xf numFmtId="190" fontId="13" fillId="0" borderId="0" xfId="49" applyNumberFormat="1" applyFont="1" applyAlignment="1">
      <alignment horizontal="right" vertical="center"/>
    </xf>
    <xf numFmtId="190" fontId="13" fillId="0" borderId="0" xfId="49" applyNumberFormat="1" applyFont="1" applyAlignment="1">
      <alignment horizontal="center" vertical="center"/>
    </xf>
    <xf numFmtId="43" fontId="17" fillId="0" borderId="0" xfId="49" applyFont="1" applyAlignment="1">
      <alignment horizontal="center" vertical="center"/>
    </xf>
    <xf numFmtId="190" fontId="14" fillId="0" borderId="0" xfId="49" applyNumberFormat="1" applyFont="1" applyAlignment="1">
      <alignment horizontal="right" vertical="center"/>
    </xf>
    <xf numFmtId="190" fontId="14" fillId="0" borderId="0" xfId="49" applyNumberFormat="1" applyFont="1" applyAlignment="1">
      <alignment horizontal="center" vertical="center"/>
    </xf>
    <xf numFmtId="190" fontId="13" fillId="0" borderId="0" xfId="49" applyNumberFormat="1" applyFont="1" applyAlignment="1">
      <alignment horizontal="center" vertical="center" shrinkToFit="1"/>
    </xf>
    <xf numFmtId="190" fontId="13" fillId="0" borderId="0" xfId="49" applyNumberFormat="1" applyFont="1" applyAlignment="1">
      <alignment horizontal="right" vertical="center" shrinkToFit="1"/>
    </xf>
    <xf numFmtId="0" fontId="9" fillId="0" borderId="0" xfId="0" applyFont="1" applyAlignment="1">
      <alignment horizontal="center" vertical="center" wrapText="1"/>
    </xf>
    <xf numFmtId="190" fontId="16" fillId="0" borderId="0" xfId="49" applyNumberFormat="1" applyFont="1" applyAlignment="1">
      <alignment horizontal="right" vertical="center" shrinkToFit="1"/>
    </xf>
    <xf numFmtId="190" fontId="17" fillId="0" borderId="0" xfId="49" applyNumberFormat="1" applyFont="1" applyAlignment="1">
      <alignment horizontal="right" vertical="center"/>
    </xf>
    <xf numFmtId="4" fontId="9" fillId="0" borderId="0" xfId="0" applyNumberFormat="1" applyFont="1" applyAlignment="1">
      <alignment vertical="center"/>
    </xf>
    <xf numFmtId="188" fontId="12" fillId="0" borderId="0" xfId="49" applyNumberFormat="1" applyFont="1" applyAlignment="1">
      <alignment vertical="center" shrinkToFit="1"/>
    </xf>
    <xf numFmtId="188" fontId="12" fillId="0" borderId="0" xfId="49" applyNumberFormat="1" applyFont="1" applyAlignment="1">
      <alignment horizontal="center" vertical="center" shrinkToFit="1"/>
    </xf>
    <xf numFmtId="188" fontId="13" fillId="0" borderId="0" xfId="49" applyNumberFormat="1" applyFont="1" applyAlignment="1">
      <alignment vertical="center" shrinkToFit="1"/>
    </xf>
    <xf numFmtId="188" fontId="13" fillId="0" borderId="0" xfId="49" applyNumberFormat="1" applyFont="1" applyAlignment="1">
      <alignment horizontal="center" vertical="center" shrinkToFit="1"/>
    </xf>
    <xf numFmtId="188" fontId="14" fillId="0" borderId="0" xfId="49" applyNumberFormat="1" applyFont="1" applyAlignment="1">
      <alignment vertical="center"/>
    </xf>
    <xf numFmtId="188" fontId="14" fillId="0" borderId="0" xfId="49" applyNumberFormat="1" applyFont="1" applyAlignment="1">
      <alignment horizontal="center" vertical="center"/>
    </xf>
    <xf numFmtId="0" fontId="4" fillId="0" borderId="0" xfId="0" applyFont="1" applyFill="1" applyAlignment="1">
      <alignment vertical="center" shrinkToFit="1"/>
    </xf>
    <xf numFmtId="188" fontId="18" fillId="0" borderId="0" xfId="0" applyNumberFormat="1" applyFont="1" applyAlignment="1">
      <alignment horizontal="right" vertical="center"/>
    </xf>
    <xf numFmtId="43" fontId="18" fillId="0" borderId="0" xfId="0" applyNumberFormat="1" applyFont="1" applyAlignment="1">
      <alignment horizontal="left" vertical="center"/>
    </xf>
    <xf numFmtId="43" fontId="12" fillId="0" borderId="0" xfId="49" applyFont="1" applyAlignment="1">
      <alignment vertical="center"/>
    </xf>
    <xf numFmtId="4" fontId="12" fillId="0" borderId="0" xfId="0" applyNumberFormat="1" applyFont="1" applyAlignment="1">
      <alignment vertical="center" shrinkToFit="1"/>
    </xf>
    <xf numFmtId="192" fontId="12" fillId="0" borderId="0" xfId="0" applyNumberFormat="1" applyFont="1" applyAlignment="1">
      <alignment horizontal="center" vertical="center" shrinkToFit="1"/>
    </xf>
    <xf numFmtId="43" fontId="12" fillId="0" borderId="0" xfId="49" applyNumberFormat="1" applyFont="1" applyAlignment="1">
      <alignment vertical="center" shrinkToFit="1"/>
    </xf>
    <xf numFmtId="191" fontId="12" fillId="0" borderId="0" xfId="49" applyNumberFormat="1" applyFont="1" applyAlignment="1">
      <alignment vertical="center" shrinkToFit="1"/>
    </xf>
    <xf numFmtId="188" fontId="16" fillId="0" borderId="0" xfId="49" applyNumberFormat="1" applyFont="1" applyAlignment="1">
      <alignment horizontal="right" vertical="center" shrinkToFit="1"/>
    </xf>
    <xf numFmtId="43" fontId="12" fillId="0" borderId="0" xfId="0" applyNumberFormat="1" applyFont="1" applyAlignment="1">
      <alignment horizontal="center" vertical="center" shrinkToFit="1"/>
    </xf>
    <xf numFmtId="188" fontId="19" fillId="0" borderId="0" xfId="0" applyNumberFormat="1" applyFont="1" applyAlignment="1">
      <alignment horizontal="right" vertical="center" shrinkToFit="1"/>
    </xf>
    <xf numFmtId="190" fontId="12" fillId="0" borderId="0" xfId="0" applyNumberFormat="1" applyFont="1" applyAlignment="1">
      <alignment horizontal="right" vertical="center" shrinkToFit="1"/>
    </xf>
    <xf numFmtId="190" fontId="12" fillId="0" borderId="0" xfId="0" applyNumberFormat="1" applyFont="1" applyAlignment="1">
      <alignment vertical="center" shrinkToFit="1"/>
    </xf>
    <xf numFmtId="188" fontId="13" fillId="0" borderId="0" xfId="0" applyNumberFormat="1" applyFont="1" applyAlignment="1">
      <alignment horizontal="right" vertical="center" shrinkToFit="1"/>
    </xf>
    <xf numFmtId="10" fontId="12" fillId="0" borderId="0" xfId="33" applyNumberFormat="1" applyFont="1" applyFill="1" applyAlignment="1">
      <alignment vertical="center" shrinkToFit="1"/>
    </xf>
    <xf numFmtId="2" fontId="12" fillId="0" borderId="0" xfId="0" applyNumberFormat="1" applyFont="1" applyFill="1" applyAlignment="1">
      <alignment vertical="center" shrinkToFit="1"/>
    </xf>
    <xf numFmtId="43" fontId="12" fillId="0" borderId="0" xfId="49" applyFont="1" applyFill="1" applyAlignment="1">
      <alignment vertical="center" shrinkToFit="1"/>
    </xf>
    <xf numFmtId="188" fontId="13" fillId="0" borderId="0" xfId="0" applyNumberFormat="1" applyFont="1" applyAlignment="1">
      <alignment vertical="center"/>
    </xf>
    <xf numFmtId="10" fontId="13" fillId="0" borderId="0" xfId="0" applyNumberFormat="1" applyFont="1" applyAlignment="1">
      <alignment vertical="center"/>
    </xf>
    <xf numFmtId="43" fontId="19" fillId="0" borderId="0" xfId="0" applyNumberFormat="1" applyFont="1" applyAlignment="1">
      <alignment horizontal="left" vertical="center"/>
    </xf>
    <xf numFmtId="43" fontId="13" fillId="0" borderId="0" xfId="0" applyNumberFormat="1" applyFont="1" applyAlignment="1" applyProtection="1">
      <alignment vertical="center"/>
      <protection/>
    </xf>
    <xf numFmtId="188" fontId="16" fillId="0" borderId="0" xfId="49" applyNumberFormat="1" applyFont="1" applyAlignment="1">
      <alignment vertical="center" shrinkToFit="1"/>
    </xf>
    <xf numFmtId="188" fontId="14" fillId="0" borderId="0" xfId="0" applyNumberFormat="1" applyFont="1" applyAlignment="1">
      <alignment vertical="center"/>
    </xf>
    <xf numFmtId="190" fontId="12" fillId="0" borderId="0" xfId="0" applyNumberFormat="1" applyFont="1" applyAlignment="1">
      <alignment horizontal="center" vertical="center" shrinkToFit="1"/>
    </xf>
    <xf numFmtId="188" fontId="12" fillId="0" borderId="0" xfId="49" applyNumberFormat="1" applyFont="1" applyAlignment="1">
      <alignment horizontal="right" vertical="center" shrinkToFit="1"/>
    </xf>
    <xf numFmtId="188" fontId="13" fillId="0" borderId="0" xfId="49" applyNumberFormat="1" applyFont="1" applyAlignment="1">
      <alignment horizontal="right" vertical="center" shrinkToFit="1"/>
    </xf>
    <xf numFmtId="190" fontId="9" fillId="0" borderId="0" xfId="0" applyNumberFormat="1" applyFont="1" applyAlignment="1">
      <alignment horizontal="right" vertical="center"/>
    </xf>
    <xf numFmtId="190" fontId="20" fillId="0" borderId="0" xfId="0" applyNumberFormat="1" applyFont="1" applyAlignment="1">
      <alignment horizontal="right" vertical="center" shrinkToFit="1"/>
    </xf>
    <xf numFmtId="188" fontId="12" fillId="0" borderId="0" xfId="0" applyNumberFormat="1" applyFont="1" applyAlignment="1">
      <alignment vertical="center" shrinkToFit="1"/>
    </xf>
    <xf numFmtId="188" fontId="13" fillId="0" borderId="0" xfId="0" applyNumberFormat="1" applyFont="1" applyAlignment="1">
      <alignment vertical="center" shrinkToFit="1"/>
    </xf>
    <xf numFmtId="188" fontId="14" fillId="0" borderId="0" xfId="49" applyNumberFormat="1" applyFont="1" applyAlignment="1">
      <alignment vertical="center" shrinkToFit="1"/>
    </xf>
    <xf numFmtId="188" fontId="14" fillId="0" borderId="0" xfId="49" applyNumberFormat="1" applyFont="1" applyAlignment="1">
      <alignment horizontal="center" vertical="center" shrinkToFit="1"/>
    </xf>
    <xf numFmtId="188" fontId="16" fillId="0" borderId="0" xfId="49" applyNumberFormat="1" applyFont="1" applyAlignment="1">
      <alignment horizontal="center" vertical="center" shrinkToFit="1"/>
    </xf>
    <xf numFmtId="190" fontId="9" fillId="0" borderId="0" xfId="0" applyNumberFormat="1" applyFont="1" applyAlignment="1">
      <alignment horizontal="center" vertical="center"/>
    </xf>
    <xf numFmtId="190" fontId="13" fillId="0" borderId="0" xfId="0" applyNumberFormat="1" applyFont="1" applyAlignment="1">
      <alignment horizontal="right" vertical="center" shrinkToFit="1"/>
    </xf>
    <xf numFmtId="188" fontId="11" fillId="0" borderId="0" xfId="49" applyNumberFormat="1" applyFont="1" applyAlignment="1">
      <alignment vertical="center"/>
    </xf>
    <xf numFmtId="193" fontId="12" fillId="0" borderId="0" xfId="0" applyNumberFormat="1" applyFont="1" applyAlignment="1">
      <alignment horizontal="center" vertical="center" shrinkToFit="1"/>
    </xf>
    <xf numFmtId="193" fontId="16" fillId="0" borderId="0" xfId="49" applyNumberFormat="1" applyFont="1" applyAlignment="1">
      <alignment horizontal="center" vertical="center" shrinkToFit="1"/>
    </xf>
    <xf numFmtId="190" fontId="12" fillId="0" borderId="0" xfId="0" applyNumberFormat="1" applyFont="1" applyAlignment="1">
      <alignment horizontal="right" vertical="center"/>
    </xf>
    <xf numFmtId="188" fontId="12" fillId="0" borderId="0" xfId="0" applyNumberFormat="1" applyFont="1" applyAlignment="1">
      <alignment horizontal="right" vertical="center" shrinkToFit="1"/>
    </xf>
    <xf numFmtId="188" fontId="12" fillId="0" borderId="0" xfId="49" applyNumberFormat="1" applyFont="1" applyFill="1" applyAlignment="1">
      <alignment horizontal="right" vertical="center" shrinkToFit="1"/>
    </xf>
    <xf numFmtId="188" fontId="12" fillId="0" borderId="0" xfId="49" applyNumberFormat="1" applyFont="1" applyFill="1" applyAlignment="1">
      <alignment horizontal="center" vertical="center" shrinkToFit="1"/>
    </xf>
    <xf numFmtId="43" fontId="12" fillId="0" borderId="0" xfId="0" applyNumberFormat="1" applyFont="1" applyFill="1" applyAlignment="1">
      <alignment horizontal="right" vertical="center" shrinkToFit="1"/>
    </xf>
    <xf numFmtId="4" fontId="9" fillId="0" borderId="0" xfId="0" applyNumberFormat="1" applyFont="1" applyFill="1" applyAlignment="1">
      <alignment vertical="center"/>
    </xf>
    <xf numFmtId="43" fontId="13" fillId="0" borderId="0" xfId="0" applyNumberFormat="1" applyFont="1" applyAlignment="1">
      <alignment vertical="center"/>
    </xf>
    <xf numFmtId="188" fontId="14" fillId="0" borderId="0" xfId="0" applyNumberFormat="1" applyFont="1" applyAlignment="1">
      <alignment horizontal="right" vertical="center"/>
    </xf>
    <xf numFmtId="194" fontId="21" fillId="0" borderId="0" xfId="0" applyNumberFormat="1" applyFont="1" applyAlignment="1">
      <alignment horizontal="center" vertical="center"/>
    </xf>
    <xf numFmtId="0" fontId="21" fillId="0" borderId="0" xfId="0" applyFont="1" applyAlignment="1">
      <alignment horizontal="center" vertical="center"/>
    </xf>
    <xf numFmtId="188" fontId="13" fillId="0" borderId="0" xfId="0" applyNumberFormat="1" applyFont="1" applyAlignment="1">
      <alignment horizontal="center" vertical="center" shrinkToFit="1"/>
    </xf>
    <xf numFmtId="188" fontId="14" fillId="0" borderId="0" xfId="0" applyNumberFormat="1" applyFont="1" applyAlignment="1">
      <alignment horizontal="right" vertical="center" wrapText="1"/>
    </xf>
    <xf numFmtId="188" fontId="14" fillId="0" borderId="0" xfId="0" applyNumberFormat="1" applyFont="1" applyAlignment="1">
      <alignment horizontal="center" vertical="center" wrapText="1"/>
    </xf>
    <xf numFmtId="43" fontId="11" fillId="0" borderId="0" xfId="49" applyFont="1" applyAlignment="1">
      <alignment vertical="center"/>
    </xf>
    <xf numFmtId="188" fontId="12" fillId="0" borderId="0" xfId="0" applyNumberFormat="1" applyFont="1" applyAlignment="1">
      <alignment vertical="center"/>
    </xf>
    <xf numFmtId="43" fontId="11" fillId="0" borderId="0" xfId="0" applyNumberFormat="1" applyFont="1" applyAlignment="1">
      <alignment vertical="center"/>
    </xf>
    <xf numFmtId="190" fontId="14" fillId="0" borderId="0" xfId="0" applyNumberFormat="1" applyFont="1" applyAlignment="1">
      <alignment vertical="center"/>
    </xf>
    <xf numFmtId="0" fontId="12" fillId="0" borderId="0" xfId="0" applyFont="1" applyAlignment="1">
      <alignment vertical="center" shrinkToFit="1"/>
    </xf>
    <xf numFmtId="43" fontId="12" fillId="0" borderId="0" xfId="0" applyNumberFormat="1" applyFont="1" applyAlignment="1">
      <alignment vertical="center" shrinkToFit="1"/>
    </xf>
    <xf numFmtId="0" fontId="9" fillId="0" borderId="0" xfId="0" applyFont="1" applyAlignment="1">
      <alignment/>
    </xf>
    <xf numFmtId="0" fontId="9" fillId="0" borderId="10" xfId="0" applyFont="1" applyBorder="1" applyAlignment="1">
      <alignment horizontal="center" vertical="center"/>
    </xf>
    <xf numFmtId="0" fontId="9" fillId="0" borderId="10" xfId="0" applyFont="1" applyBorder="1" applyAlignment="1">
      <alignment vertical="center"/>
    </xf>
    <xf numFmtId="43" fontId="11" fillId="0" borderId="10" xfId="0" applyNumberFormat="1" applyFont="1" applyBorder="1" applyAlignment="1">
      <alignment vertical="center"/>
    </xf>
    <xf numFmtId="0" fontId="11" fillId="0" borderId="10" xfId="0" applyFont="1" applyBorder="1" applyAlignment="1">
      <alignment horizontal="center" vertical="center"/>
    </xf>
    <xf numFmtId="188" fontId="11" fillId="0" borderId="10" xfId="0" applyNumberFormat="1" applyFont="1" applyBorder="1" applyAlignment="1">
      <alignment horizontal="center" vertical="center"/>
    </xf>
    <xf numFmtId="43" fontId="11" fillId="0" borderId="10" xfId="0" applyNumberFormat="1" applyFont="1" applyBorder="1" applyAlignment="1">
      <alignment horizontal="center" vertical="center"/>
    </xf>
    <xf numFmtId="0" fontId="22" fillId="0" borderId="10" xfId="0" applyFont="1" applyBorder="1" applyAlignment="1">
      <alignment horizontal="left" vertical="center" wrapText="1"/>
    </xf>
    <xf numFmtId="188" fontId="11" fillId="0" borderId="10" xfId="0" applyNumberFormat="1" applyFont="1" applyBorder="1" applyAlignment="1">
      <alignment horizontal="right" vertical="center" shrinkToFit="1"/>
    </xf>
    <xf numFmtId="10" fontId="9" fillId="0" borderId="10" xfId="33" applyNumberFormat="1" applyFont="1" applyBorder="1" applyAlignment="1">
      <alignment horizontal="center" vertical="center" shrinkToFit="1"/>
    </xf>
    <xf numFmtId="190" fontId="11" fillId="0" borderId="10" xfId="0" applyNumberFormat="1" applyFont="1" applyBorder="1" applyAlignment="1">
      <alignment horizontal="center" vertical="center" shrinkToFit="1"/>
    </xf>
    <xf numFmtId="10" fontId="11" fillId="0" borderId="10" xfId="33" applyNumberFormat="1" applyFont="1" applyBorder="1" applyAlignment="1">
      <alignment horizontal="center" vertical="center" shrinkToFit="1"/>
    </xf>
    <xf numFmtId="10" fontId="11" fillId="0" borderId="10" xfId="0" applyNumberFormat="1" applyFont="1" applyBorder="1" applyAlignment="1">
      <alignment horizontal="center" vertical="center" shrinkToFit="1"/>
    </xf>
    <xf numFmtId="0" fontId="4" fillId="0" borderId="10" xfId="0" applyFont="1" applyBorder="1" applyAlignment="1">
      <alignment horizontal="left" vertical="center" wrapText="1"/>
    </xf>
    <xf numFmtId="190" fontId="11" fillId="0" borderId="10" xfId="0" applyNumberFormat="1" applyFont="1" applyBorder="1" applyAlignment="1">
      <alignment horizontal="right" vertical="center" shrinkToFit="1"/>
    </xf>
    <xf numFmtId="188" fontId="23" fillId="0" borderId="0" xfId="0" applyNumberFormat="1" applyFont="1" applyAlignment="1">
      <alignment vertical="center"/>
    </xf>
    <xf numFmtId="188" fontId="9" fillId="0" borderId="10" xfId="0" applyNumberFormat="1" applyFont="1" applyBorder="1" applyAlignment="1">
      <alignment horizontal="center" vertical="center"/>
    </xf>
    <xf numFmtId="0" fontId="24" fillId="0" borderId="10" xfId="0" applyFont="1" applyBorder="1" applyAlignment="1">
      <alignment horizontal="center" vertical="center"/>
    </xf>
    <xf numFmtId="188" fontId="12" fillId="0" borderId="10" xfId="49" applyNumberFormat="1" applyFont="1" applyBorder="1" applyAlignment="1">
      <alignment horizontal="right" vertical="center" shrinkToFit="1"/>
    </xf>
    <xf numFmtId="188" fontId="16" fillId="0" borderId="10" xfId="49" applyNumberFormat="1" applyFont="1" applyBorder="1" applyAlignment="1">
      <alignment horizontal="right" vertical="center" shrinkToFit="1"/>
    </xf>
    <xf numFmtId="0" fontId="9" fillId="0" borderId="0" xfId="0" applyFont="1" applyAlignment="1">
      <alignment vertical="center" wrapText="1"/>
    </xf>
    <xf numFmtId="0" fontId="9" fillId="0" borderId="0" xfId="0" applyFont="1" applyAlignment="1">
      <alignment horizontal="justify"/>
    </xf>
    <xf numFmtId="0" fontId="10" fillId="0" borderId="0" xfId="0" applyFont="1" applyAlignment="1">
      <alignment horizontal="justify"/>
    </xf>
    <xf numFmtId="0" fontId="26" fillId="0" borderId="0" xfId="0" applyFont="1" applyAlignment="1">
      <alignment vertical="center"/>
    </xf>
    <xf numFmtId="4" fontId="15" fillId="0" borderId="0" xfId="0" applyNumberFormat="1" applyFont="1" applyAlignment="1">
      <alignment vertical="center"/>
    </xf>
    <xf numFmtId="4" fontId="9" fillId="0" borderId="0" xfId="0" applyNumberFormat="1" applyFont="1" applyAlignment="1">
      <alignment horizontal="center" vertical="center"/>
    </xf>
    <xf numFmtId="4" fontId="12" fillId="0" borderId="0" xfId="0" applyNumberFormat="1" applyFont="1" applyAlignment="1">
      <alignment vertical="center"/>
    </xf>
    <xf numFmtId="0" fontId="4" fillId="0" borderId="0" xfId="0" applyFont="1" applyAlignment="1">
      <alignment vertical="center"/>
    </xf>
    <xf numFmtId="4" fontId="13" fillId="0" borderId="0" xfId="0" applyNumberFormat="1" applyFont="1" applyAlignment="1">
      <alignment vertical="center"/>
    </xf>
    <xf numFmtId="4" fontId="4" fillId="0" borderId="0" xfId="0" applyNumberFormat="1" applyFont="1" applyAlignment="1">
      <alignment vertical="center"/>
    </xf>
    <xf numFmtId="188" fontId="2" fillId="0" borderId="10" xfId="0" applyNumberFormat="1" applyFont="1" applyBorder="1" applyAlignment="1">
      <alignment horizontal="right" vertical="top" shrinkToFit="1"/>
    </xf>
    <xf numFmtId="0" fontId="9" fillId="0" borderId="0" xfId="0" applyFont="1" applyAlignment="1">
      <alignment vertical="center"/>
    </xf>
    <xf numFmtId="0" fontId="10" fillId="0" borderId="0" xfId="0" applyFont="1" applyAlignment="1">
      <alignment vertical="center"/>
    </xf>
    <xf numFmtId="188" fontId="6" fillId="0" borderId="10" xfId="0" applyNumberFormat="1" applyFont="1" applyBorder="1" applyAlignment="1">
      <alignment horizontal="center" vertical="center" wrapText="1"/>
    </xf>
    <xf numFmtId="0" fontId="9" fillId="0" borderId="0" xfId="0" applyFont="1" applyAlignment="1">
      <alignment vertical="center"/>
    </xf>
    <xf numFmtId="188" fontId="27" fillId="0" borderId="0" xfId="0" applyNumberFormat="1" applyFont="1" applyAlignment="1">
      <alignment vertical="center" shrinkToFit="1"/>
    </xf>
    <xf numFmtId="4" fontId="11" fillId="0" borderId="0" xfId="0" applyNumberFormat="1" applyFont="1" applyAlignment="1">
      <alignment vertical="center"/>
    </xf>
    <xf numFmtId="188" fontId="11" fillId="0" borderId="0" xfId="0" applyNumberFormat="1" applyFont="1" applyAlignment="1">
      <alignment vertical="center" shrinkToFit="1"/>
    </xf>
    <xf numFmtId="188" fontId="0" fillId="33" borderId="0" xfId="0" applyNumberFormat="1" applyFont="1" applyFill="1" applyAlignment="1">
      <alignment vertical="center"/>
    </xf>
    <xf numFmtId="188" fontId="6" fillId="33" borderId="10" xfId="0" applyNumberFormat="1" applyFont="1" applyFill="1" applyBorder="1" applyAlignment="1">
      <alignment horizontal="center" vertical="center" wrapText="1"/>
    </xf>
    <xf numFmtId="188" fontId="2" fillId="33" borderId="10" xfId="0" applyNumberFormat="1" applyFont="1" applyFill="1" applyBorder="1" applyAlignment="1">
      <alignment horizontal="right" vertical="center" wrapText="1"/>
    </xf>
    <xf numFmtId="188" fontId="2" fillId="33" borderId="10" xfId="0" applyNumberFormat="1" applyFont="1" applyFill="1" applyBorder="1" applyAlignment="1">
      <alignment horizontal="center" vertical="center" wrapText="1"/>
    </xf>
    <xf numFmtId="188" fontId="0" fillId="33" borderId="0" xfId="0" applyNumberFormat="1" applyFill="1" applyAlignment="1">
      <alignment vertical="center"/>
    </xf>
    <xf numFmtId="0" fontId="6" fillId="0" borderId="10" xfId="0" applyFont="1" applyBorder="1" applyAlignment="1">
      <alignment horizontal="justify" vertical="center" wrapText="1"/>
    </xf>
    <xf numFmtId="0" fontId="68" fillId="0" borderId="0" xfId="0" applyFont="1" applyAlignment="1">
      <alignment vertical="center"/>
    </xf>
    <xf numFmtId="0" fontId="9" fillId="0" borderId="0" xfId="0" applyFont="1" applyAlignment="1">
      <alignment horizontal="left" vertical="center"/>
    </xf>
    <xf numFmtId="188" fontId="21" fillId="0" borderId="0" xfId="0" applyNumberFormat="1" applyFont="1" applyAlignment="1">
      <alignment horizontal="center" vertical="center" shrinkToFit="1"/>
    </xf>
    <xf numFmtId="188" fontId="9" fillId="0" borderId="0" xfId="0" applyNumberFormat="1" applyFont="1" applyAlignment="1">
      <alignment horizontal="center" vertical="center" shrinkToFit="1"/>
    </xf>
    <xf numFmtId="188" fontId="11" fillId="0" borderId="0" xfId="0" applyNumberFormat="1" applyFont="1" applyAlignment="1">
      <alignment horizontal="right" vertical="center"/>
    </xf>
    <xf numFmtId="188" fontId="27" fillId="0" borderId="0" xfId="0" applyNumberFormat="1" applyFont="1" applyAlignment="1">
      <alignment horizontal="right" vertical="center"/>
    </xf>
    <xf numFmtId="0" fontId="0" fillId="0" borderId="0" xfId="0" applyAlignment="1">
      <alignment/>
    </xf>
    <xf numFmtId="0" fontId="0" fillId="0" borderId="0" xfId="0" applyFont="1" applyBorder="1" applyAlignment="1">
      <alignment vertical="top"/>
    </xf>
    <xf numFmtId="0" fontId="0" fillId="0" borderId="0" xfId="0" applyAlignment="1">
      <alignment vertical="top"/>
    </xf>
    <xf numFmtId="0" fontId="0" fillId="0" borderId="10" xfId="0" applyFont="1" applyBorder="1" applyAlignment="1">
      <alignment horizontal="center" vertical="top" wrapText="1"/>
    </xf>
    <xf numFmtId="0" fontId="0" fillId="0" borderId="0" xfId="0" applyFont="1" applyAlignment="1">
      <alignment/>
    </xf>
    <xf numFmtId="0" fontId="31" fillId="0" borderId="10" xfId="0" applyFont="1" applyBorder="1" applyAlignment="1">
      <alignment horizontal="justify" vertical="top" wrapText="1"/>
    </xf>
    <xf numFmtId="0" fontId="30" fillId="0" borderId="10" xfId="0" applyFont="1" applyBorder="1" applyAlignment="1">
      <alignment horizontal="center" vertical="top" wrapText="1"/>
    </xf>
    <xf numFmtId="0" fontId="30" fillId="0" borderId="10" xfId="0" applyFont="1" applyBorder="1" applyAlignment="1">
      <alignment horizontal="justify" vertical="top" wrapText="1"/>
    </xf>
    <xf numFmtId="43" fontId="30" fillId="0" borderId="10" xfId="49" applyFont="1" applyBorder="1" applyAlignment="1">
      <alignment horizontal="justify" vertical="top" wrapText="1"/>
    </xf>
    <xf numFmtId="0" fontId="32" fillId="0" borderId="10" xfId="0" applyFont="1" applyBorder="1" applyAlignment="1">
      <alignment horizontal="left" vertical="top" wrapText="1"/>
    </xf>
    <xf numFmtId="0" fontId="32" fillId="0" borderId="10" xfId="0" applyFont="1" applyBorder="1" applyAlignment="1">
      <alignment horizontal="justify" vertical="top" wrapText="1"/>
    </xf>
    <xf numFmtId="43" fontId="0" fillId="0" borderId="0" xfId="0" applyNumberFormat="1" applyAlignment="1">
      <alignment/>
    </xf>
    <xf numFmtId="0" fontId="9"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right" vertical="center"/>
    </xf>
    <xf numFmtId="31" fontId="2" fillId="0" borderId="11" xfId="0" applyNumberFormat="1" applyFont="1" applyBorder="1" applyAlignment="1">
      <alignment horizontal="center" vertical="center"/>
    </xf>
    <xf numFmtId="188" fontId="6" fillId="33" borderId="12" xfId="0" applyNumberFormat="1" applyFont="1" applyFill="1" applyBorder="1" applyAlignment="1">
      <alignment horizontal="center" vertical="center" wrapText="1"/>
    </xf>
    <xf numFmtId="188" fontId="6" fillId="33" borderId="13" xfId="0" applyNumberFormat="1" applyFont="1" applyFill="1" applyBorder="1" applyAlignment="1">
      <alignment horizontal="center" vertical="center" wrapText="1"/>
    </xf>
    <xf numFmtId="188" fontId="6" fillId="0" borderId="12" xfId="0" applyNumberFormat="1" applyFont="1" applyBorder="1" applyAlignment="1">
      <alignment horizontal="center" vertical="center" wrapText="1"/>
    </xf>
    <xf numFmtId="188" fontId="6" fillId="0" borderId="13" xfId="0" applyNumberFormat="1" applyFont="1" applyBorder="1" applyAlignment="1">
      <alignment horizontal="center" vertical="center" wrapText="1"/>
    </xf>
    <xf numFmtId="0" fontId="6" fillId="0" borderId="0" xfId="0" applyFont="1" applyAlignment="1">
      <alignment horizontal="right" vertical="center"/>
    </xf>
    <xf numFmtId="188" fontId="0" fillId="0" borderId="11" xfId="0" applyNumberFormat="1" applyFont="1" applyBorder="1" applyAlignment="1">
      <alignment horizontal="center" vertical="center"/>
    </xf>
    <xf numFmtId="188" fontId="0" fillId="0" borderId="11" xfId="0" applyNumberFormat="1" applyFont="1" applyBorder="1" applyAlignment="1">
      <alignment horizontal="center" vertical="center"/>
    </xf>
    <xf numFmtId="188" fontId="0" fillId="0" borderId="11" xfId="0" applyNumberFormat="1" applyFont="1" applyBorder="1" applyAlignment="1">
      <alignment horizontal="center" vertical="center"/>
    </xf>
    <xf numFmtId="0" fontId="6" fillId="0" borderId="10" xfId="0" applyFont="1" applyBorder="1" applyAlignment="1">
      <alignment horizontal="center" vertical="center" wrapText="1"/>
    </xf>
    <xf numFmtId="188" fontId="6" fillId="0" borderId="10"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xf>
    <xf numFmtId="0" fontId="26" fillId="0" borderId="0" xfId="0" applyFont="1" applyAlignment="1">
      <alignment horizontal="center" vertical="center"/>
    </xf>
    <xf numFmtId="0" fontId="9" fillId="0" borderId="0" xfId="0" applyFont="1" applyAlignment="1">
      <alignment horizontal="center" vertical="center" shrinkToFit="1"/>
    </xf>
    <xf numFmtId="0" fontId="10" fillId="0" borderId="0" xfId="0" applyFont="1" applyAlignment="1">
      <alignment horizontal="left" vertical="center" wrapText="1"/>
    </xf>
    <xf numFmtId="0" fontId="25" fillId="0" borderId="0" xfId="0" applyFont="1" applyAlignment="1">
      <alignment horizontal="left" vertical="center" wrapText="1"/>
    </xf>
    <xf numFmtId="188" fontId="4" fillId="0" borderId="10" xfId="49" applyNumberFormat="1" applyFont="1" applyBorder="1" applyAlignment="1">
      <alignment horizontal="center" vertical="center" shrinkToFit="1"/>
    </xf>
    <xf numFmtId="188" fontId="12" fillId="0" borderId="10" xfId="49" applyNumberFormat="1" applyFont="1" applyBorder="1" applyAlignment="1">
      <alignment horizontal="center" vertical="center" shrinkToFit="1"/>
    </xf>
    <xf numFmtId="188" fontId="16" fillId="0" borderId="10" xfId="49" applyNumberFormat="1" applyFont="1" applyBorder="1" applyAlignment="1">
      <alignment horizontal="center" vertical="center" shrinkToFi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24" fillId="0" borderId="10" xfId="0" applyFont="1" applyBorder="1" applyAlignment="1">
      <alignment horizontal="center" vertical="center"/>
    </xf>
    <xf numFmtId="0" fontId="10" fillId="0" borderId="0" xfId="0" applyFont="1" applyAlignment="1">
      <alignment horizontal="center" vertical="center" wrapText="1"/>
    </xf>
    <xf numFmtId="0" fontId="25" fillId="0" borderId="0" xfId="0" applyFont="1" applyAlignment="1">
      <alignment horizontal="center" vertical="center" wrapText="1"/>
    </xf>
    <xf numFmtId="188" fontId="9" fillId="0" borderId="10" xfId="0" applyNumberFormat="1" applyFont="1" applyBorder="1" applyAlignment="1">
      <alignment horizontal="center" vertical="center"/>
    </xf>
    <xf numFmtId="0" fontId="9" fillId="0" borderId="0" xfId="0" applyFont="1" applyAlignment="1">
      <alignment horizontal="center" vertical="center" wrapText="1"/>
    </xf>
    <xf numFmtId="188" fontId="11" fillId="0" borderId="12" xfId="0" applyNumberFormat="1" applyFont="1" applyBorder="1" applyAlignment="1">
      <alignment horizontal="right" vertical="center" shrinkToFit="1"/>
    </xf>
    <xf numFmtId="188" fontId="11" fillId="0" borderId="13" xfId="0" applyNumberFormat="1" applyFont="1" applyBorder="1" applyAlignment="1">
      <alignment horizontal="right" vertical="center" shrinkToFit="1"/>
    </xf>
    <xf numFmtId="190" fontId="11" fillId="0" borderId="12" xfId="0" applyNumberFormat="1" applyFont="1" applyBorder="1" applyAlignment="1">
      <alignment horizontal="right" vertical="center" shrinkToFit="1"/>
    </xf>
    <xf numFmtId="190" fontId="11" fillId="0" borderId="13" xfId="0" applyNumberFormat="1" applyFont="1" applyBorder="1" applyAlignment="1">
      <alignment horizontal="right" vertical="center" shrinkToFit="1"/>
    </xf>
    <xf numFmtId="0" fontId="11" fillId="0" borderId="10"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88" fontId="13" fillId="0" borderId="0" xfId="49" applyNumberFormat="1" applyFont="1" applyFill="1" applyAlignment="1">
      <alignment horizontal="right" vertical="center" shrinkToFit="1"/>
    </xf>
    <xf numFmtId="0" fontId="9" fillId="0" borderId="11" xfId="0" applyFont="1" applyBorder="1" applyAlignment="1">
      <alignment horizontal="center" vertical="center"/>
    </xf>
    <xf numFmtId="0" fontId="9"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43" fontId="12" fillId="0" borderId="0" xfId="0" applyNumberFormat="1" applyFont="1" applyFill="1" applyAlignment="1">
      <alignment horizontal="right" vertical="center" shrinkToFit="1"/>
    </xf>
    <xf numFmtId="0" fontId="9" fillId="0" borderId="0" xfId="0" applyFont="1" applyFill="1" applyAlignment="1">
      <alignment horizontal="center" vertical="center"/>
    </xf>
    <xf numFmtId="0" fontId="9" fillId="0" borderId="0" xfId="0" applyFont="1" applyAlignment="1">
      <alignment horizontal="center" vertical="center"/>
    </xf>
    <xf numFmtId="188" fontId="13" fillId="0" borderId="0" xfId="0" applyNumberFormat="1" applyFont="1" applyAlignment="1">
      <alignment horizontal="right" vertical="center" shrinkToFit="1"/>
    </xf>
    <xf numFmtId="188" fontId="12" fillId="0" borderId="0" xfId="49" applyNumberFormat="1" applyFont="1" applyAlignment="1">
      <alignment horizontal="right" vertical="center" shrinkToFit="1"/>
    </xf>
    <xf numFmtId="0" fontId="9" fillId="0" borderId="11" xfId="0" applyFont="1" applyFill="1" applyBorder="1" applyAlignment="1">
      <alignment horizontal="center" vertical="center"/>
    </xf>
    <xf numFmtId="0" fontId="9" fillId="0" borderId="15" xfId="0" applyFont="1" applyFill="1" applyBorder="1" applyAlignment="1">
      <alignment vertical="center"/>
    </xf>
    <xf numFmtId="43" fontId="12" fillId="0" borderId="0" xfId="49" applyFont="1" applyFill="1" applyAlignment="1">
      <alignment vertical="center" shrinkToFit="1"/>
    </xf>
    <xf numFmtId="188" fontId="12" fillId="0" borderId="0" xfId="49" applyNumberFormat="1" applyFont="1" applyAlignment="1">
      <alignment vertical="center" shrinkToFit="1"/>
    </xf>
    <xf numFmtId="188" fontId="13" fillId="0" borderId="0" xfId="49" applyNumberFormat="1" applyFont="1" applyAlignment="1">
      <alignment vertical="center" shrinkToFit="1"/>
    </xf>
    <xf numFmtId="188" fontId="16" fillId="0" borderId="0" xfId="49" applyNumberFormat="1" applyFont="1" applyAlignment="1">
      <alignment vertical="center" shrinkToFit="1"/>
    </xf>
    <xf numFmtId="188" fontId="13" fillId="0" borderId="0" xfId="49" applyNumberFormat="1" applyFont="1" applyAlignment="1">
      <alignment horizontal="right" vertical="center" shrinkToFit="1"/>
    </xf>
    <xf numFmtId="0" fontId="9" fillId="0" borderId="0" xfId="0" applyFont="1" applyBorder="1" applyAlignment="1">
      <alignment horizontal="center" vertical="center"/>
    </xf>
    <xf numFmtId="7" fontId="9" fillId="0" borderId="0" xfId="0" applyNumberFormat="1" applyFont="1" applyAlignment="1" applyProtection="1">
      <alignment horizontal="left" vertical="center" wrapText="1"/>
      <protection hidden="1"/>
    </xf>
    <xf numFmtId="7" fontId="11" fillId="0" borderId="0" xfId="0" applyNumberFormat="1" applyFont="1" applyAlignment="1" applyProtection="1">
      <alignment horizontal="left" vertical="center" wrapText="1"/>
      <protection hidden="1"/>
    </xf>
    <xf numFmtId="189" fontId="9" fillId="0" borderId="0" xfId="0" applyNumberFormat="1" applyFont="1" applyFill="1" applyAlignment="1">
      <alignment horizontal="center" vertical="center"/>
    </xf>
    <xf numFmtId="0" fontId="9" fillId="0" borderId="0" xfId="0" applyFont="1" applyFill="1" applyAlignment="1">
      <alignment horizontal="left" vertical="center"/>
    </xf>
    <xf numFmtId="189" fontId="9" fillId="0" borderId="0" xfId="0" applyNumberFormat="1" applyFont="1" applyAlignment="1">
      <alignment horizontal="center" vertical="center"/>
    </xf>
    <xf numFmtId="7" fontId="10" fillId="0" borderId="0" xfId="0" applyNumberFormat="1" applyFont="1" applyAlignment="1" applyProtection="1">
      <alignment horizontal="left" vertical="center" wrapText="1"/>
      <protection hidden="1"/>
    </xf>
    <xf numFmtId="0" fontId="7" fillId="0" borderId="0" xfId="0" applyFont="1" applyAlignment="1">
      <alignment horizontal="center" vertical="center"/>
    </xf>
    <xf numFmtId="0" fontId="9" fillId="0" borderId="0" xfId="0" applyFont="1" applyAlignment="1">
      <alignment horizontal="right" vertical="center"/>
    </xf>
    <xf numFmtId="0" fontId="28" fillId="0" borderId="0" xfId="0" applyFont="1" applyAlignment="1">
      <alignment horizontal="center"/>
    </xf>
    <xf numFmtId="0" fontId="30" fillId="0" borderId="0" xfId="0" applyFont="1" applyAlignment="1">
      <alignment horizontal="right"/>
    </xf>
    <xf numFmtId="0" fontId="0" fillId="0" borderId="0" xfId="0" applyAlignment="1">
      <alignment horizontal="right"/>
    </xf>
    <xf numFmtId="0" fontId="0" fillId="0" borderId="0" xfId="0" applyFont="1" applyBorder="1" applyAlignment="1">
      <alignment horizontal="left" vertical="top"/>
    </xf>
    <xf numFmtId="0" fontId="0" fillId="0" borderId="0" xfId="0" applyBorder="1" applyAlignment="1">
      <alignment horizontal="left" vertical="top"/>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千位分隔 3"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1">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val="0"/>
        <color indexed="10"/>
      </font>
    </dxf>
    <dxf>
      <font>
        <b/>
        <i/>
        <color indexed="10"/>
      </font>
    </dxf>
    <dxf>
      <font>
        <b/>
        <i/>
        <color indexed="10"/>
      </font>
    </dxf>
    <dxf>
      <font>
        <b/>
        <i/>
        <color indexed="10"/>
      </font>
    </dxf>
    <dxf>
      <font>
        <b/>
        <i/>
        <color indexed="53"/>
      </font>
    </dxf>
    <dxf>
      <font>
        <b/>
        <i/>
        <color indexed="10"/>
      </font>
    </dxf>
    <dxf>
      <font>
        <b/>
        <i/>
        <color indexed="10"/>
      </font>
    </dxf>
    <dxf>
      <font>
        <b/>
        <i val="0"/>
        <color indexed="10"/>
      </font>
    </dxf>
    <dxf>
      <font>
        <b/>
        <i/>
        <color indexed="10"/>
      </font>
    </dxf>
    <dxf>
      <font>
        <b/>
        <i/>
        <color indexed="10"/>
      </font>
    </dxf>
    <dxf>
      <font>
        <b/>
        <i/>
        <color indexed="10"/>
      </font>
    </dxf>
    <dxf>
      <font>
        <b/>
        <i/>
        <color rgb="FFFF0000"/>
      </font>
      <border/>
    </dxf>
    <dxf>
      <font>
        <b/>
        <i val="0"/>
        <color rgb="FFFF0000"/>
      </font>
      <border/>
    </dxf>
    <dxf>
      <font>
        <b/>
        <i/>
        <color rgb="FFFF66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96;&#22478;&#33402;&#40483;2006&#24180;&#20840;&#22871;&#30340;&#38468;&#27880;&#25253;&#34920;&#21644;&#24213;&#31295;(&#23457;&#35745;&#30005;&#23376;&#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7329;&#31166;&#24800;&#24037;&#20316;&#24213;&#31295;(2010&#241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工作表目录"/>
      <sheetName val="填写说明"/>
      <sheetName val="审计报告"/>
      <sheetName val="附注"/>
      <sheetName val="资产负债表"/>
      <sheetName val="利润及利润分配表"/>
      <sheetName val="现金流量表"/>
      <sheetName val="审计计划"/>
      <sheetName val="审计总结"/>
      <sheetName val="档案封面"/>
      <sheetName val="综合及备查"/>
      <sheetName val="业务类底稿索引"/>
      <sheetName val="业务审核表"/>
      <sheetName val="企业基本情况"/>
      <sheetName val="审计标识"/>
      <sheetName val="调整分录汇总表"/>
      <sheetName val="试算平衡表"/>
      <sheetName val="试算平衡表0"/>
      <sheetName val="会计政策调查"/>
      <sheetName val="会计政策、估计变更和差错更正"/>
      <sheetName val="期初余额"/>
      <sheetName val="债务重组"/>
      <sheetName val="非货币性交易"/>
      <sheetName val="关联方及其交易"/>
      <sheetName val="关联方及交易审核表"/>
      <sheetName val="合并会计报表"/>
      <sheetName val="现金流量表审"/>
      <sheetName val="或有事项"/>
      <sheetName val="期后事项"/>
      <sheetName val="持续经营假设"/>
      <sheetName val="持续经营调查表"/>
      <sheetName val="内控货币资金"/>
      <sheetName val="内控银行存款"/>
      <sheetName val="内控销售和应收款"/>
      <sheetName val="内控销售和应收款 (2)"/>
      <sheetName val="内控存货和应付款"/>
      <sheetName val="内控存货和应付款 (2)"/>
      <sheetName val="内控固定资产"/>
      <sheetName val="内控成本费用"/>
      <sheetName val="货币资金"/>
      <sheetName val="现金盘点表"/>
      <sheetName val="货币导引表"/>
      <sheetName val="银行存款明细表"/>
      <sheetName val="短期投资"/>
      <sheetName val="短期投资导引表"/>
      <sheetName val="应收票据"/>
      <sheetName val="应收票据导引表"/>
      <sheetName val="应收账款"/>
      <sheetName val="应收账款导引表"/>
      <sheetName val="应收帐款余额表"/>
      <sheetName val="应收帐款明细表"/>
      <sheetName val="应收款回函替代测试程序"/>
      <sheetName val="其他应收款"/>
      <sheetName val="其他应收款导引表"/>
      <sheetName val="其他应收款明细表"/>
      <sheetName val="其他应收款余额表"/>
      <sheetName val="坏账准备"/>
      <sheetName val="坏帐准备导引表"/>
      <sheetName val="预付帐款"/>
      <sheetName val="预付账款导引表"/>
      <sheetName val="预付帐款明细表"/>
      <sheetName val="预付账款余额表 "/>
      <sheetName val="应收补贴款"/>
      <sheetName val="存货"/>
      <sheetName val="存货导引表"/>
      <sheetName val="存货计价测试"/>
      <sheetName val="存货跌价准备"/>
      <sheetName val="存货跌价准备导引表"/>
      <sheetName val="待摊费用"/>
      <sheetName val="待摊费用导引表"/>
      <sheetName val="长期投资"/>
      <sheetName val="长期投资导引表"/>
      <sheetName val="固定资产"/>
      <sheetName val="固定资产及累计折旧导引表"/>
      <sheetName val="累计折旧"/>
      <sheetName val="增加折旧"/>
      <sheetName val="减少折旧"/>
      <sheetName val="固定资产减值准备"/>
      <sheetName val="工程物资"/>
      <sheetName val="在建工程及减值准备"/>
      <sheetName val="在建工程导引表"/>
      <sheetName val="固定资产清理"/>
      <sheetName val="无形资产"/>
      <sheetName val="无形资产导引表"/>
      <sheetName val="长期待摊费用"/>
      <sheetName val="长期待摊费用导引表"/>
      <sheetName val="短期借款"/>
      <sheetName val="短期借款导引表"/>
      <sheetName val="短期借款明细表"/>
      <sheetName val="应付票据"/>
      <sheetName val="应付账款"/>
      <sheetName val="应付账款导引表"/>
      <sheetName val="应付帐款明细表 "/>
      <sheetName val="应付账款余额表 "/>
      <sheetName val="预收账款"/>
      <sheetName val="预收账款导引表"/>
      <sheetName val="预收帐款明细表 "/>
      <sheetName val="预收账款余额表"/>
      <sheetName val="应付工资"/>
      <sheetName val="应付工资导引表"/>
      <sheetName val="应付福利费"/>
      <sheetName val="应付股利"/>
      <sheetName val="应交税金"/>
      <sheetName val="应交税金导引表"/>
      <sheetName val="增值税审定"/>
      <sheetName val="其他应交款"/>
      <sheetName val="其他应付款"/>
      <sheetName val="其他应付款导引表"/>
      <sheetName val="其他应付款明细表 "/>
      <sheetName val="其他应付款余额表"/>
      <sheetName val="预提费用"/>
      <sheetName val="预提费用导引表"/>
      <sheetName val="长期借款"/>
      <sheetName val="应付债券"/>
      <sheetName val="长期应付款"/>
      <sheetName val="实收资本"/>
      <sheetName val="实收资本导引表"/>
      <sheetName val="资本公积"/>
      <sheetName val="资本公积导引表"/>
      <sheetName val="盈余公积"/>
      <sheetName val="盈余公积导引表"/>
      <sheetName val="未分配利润"/>
      <sheetName val="未分配利润导引表"/>
      <sheetName val="生产成本"/>
      <sheetName val="生产成本明细表"/>
      <sheetName val="生产成本倒轧表"/>
      <sheetName val="制造费用明细表"/>
      <sheetName val="主营业务收入"/>
      <sheetName val="主营业务收入导引表1"/>
      <sheetName val="主营业务收入导引表2"/>
      <sheetName val="销售发票及截止测试表"/>
      <sheetName val="主营业务成本"/>
      <sheetName val="主营业务税金及附加"/>
      <sheetName val="主营业务税金及附加导引表"/>
      <sheetName val="税金及附加明细表"/>
      <sheetName val="其他业务利润"/>
      <sheetName val="其他业务利润明细表"/>
      <sheetName val="营业费用"/>
      <sheetName val="营业费用明细表"/>
      <sheetName val="管理费用"/>
      <sheetName val="管理费用明细表"/>
      <sheetName val="财务费用"/>
      <sheetName val="财务费用明细表"/>
      <sheetName val="投资收益"/>
      <sheetName val="投资收益明细表"/>
      <sheetName val="营业外收入"/>
      <sheetName val="营业外收支明细表"/>
      <sheetName val="营业外支出"/>
      <sheetName val="外汇收支 "/>
      <sheetName val="所得税"/>
      <sheetName val="重大问题请示报告"/>
      <sheetName val="与客户交换意见"/>
      <sheetName val="审核计划"/>
      <sheetName val="所得税明细表"/>
      <sheetName val="工资福利审核"/>
      <sheetName val="利息支出"/>
      <sheetName val="业务招待费"/>
      <sheetName val="广告费"/>
      <sheetName val="捐赠审核表"/>
      <sheetName val="固定资产折旧"/>
      <sheetName val="无形资产及递延资产"/>
      <sheetName val="坏账准备审核"/>
      <sheetName val="坏账、各项准备"/>
      <sheetName val="其他扣除项目"/>
      <sheetName val="研发费用"/>
      <sheetName val="业务宣传费"/>
      <sheetName val="上缴管理费"/>
      <sheetName val="业务佣金"/>
      <sheetName val="租金支出"/>
      <sheetName val="资产盘亏报废"/>
      <sheetName val="不允许扣除项目"/>
    </sheetNames>
    <sheetDataSet>
      <sheetData sheetId="4">
        <row r="6">
          <cell r="J6">
            <v>0</v>
          </cell>
        </row>
        <row r="7">
          <cell r="E7">
            <v>0</v>
          </cell>
        </row>
        <row r="8">
          <cell r="J8">
            <v>0</v>
          </cell>
        </row>
        <row r="9">
          <cell r="J9">
            <v>0</v>
          </cell>
        </row>
        <row r="16">
          <cell r="J16">
            <v>0</v>
          </cell>
        </row>
        <row r="30">
          <cell r="E30">
            <v>0</v>
          </cell>
        </row>
        <row r="33">
          <cell r="E33">
            <v>0</v>
          </cell>
        </row>
        <row r="35">
          <cell r="E35">
            <v>0</v>
          </cell>
        </row>
        <row r="38">
          <cell r="E38">
            <v>0</v>
          </cell>
        </row>
        <row r="42">
          <cell r="J42">
            <v>0</v>
          </cell>
        </row>
        <row r="43">
          <cell r="J43">
            <v>0</v>
          </cell>
        </row>
        <row r="44">
          <cell r="E44">
            <v>0</v>
          </cell>
        </row>
        <row r="45">
          <cell r="E45">
            <v>0</v>
          </cell>
        </row>
      </sheetData>
      <sheetData sheetId="5">
        <row r="13">
          <cell r="D13">
            <v>0</v>
          </cell>
        </row>
        <row r="16">
          <cell r="D16">
            <v>-59.88</v>
          </cell>
        </row>
        <row r="20">
          <cell r="D20">
            <v>0</v>
          </cell>
        </row>
        <row r="21">
          <cell r="D21">
            <v>0</v>
          </cell>
        </row>
        <row r="22">
          <cell r="D22">
            <v>0</v>
          </cell>
        </row>
        <row r="23">
          <cell r="D23">
            <v>200</v>
          </cell>
        </row>
      </sheetData>
      <sheetData sheetId="17">
        <row r="12">
          <cell r="G12">
            <v>0</v>
          </cell>
        </row>
      </sheetData>
      <sheetData sheetId="142">
        <row r="12">
          <cell r="I12">
            <v>59.88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工作底稿封面"/>
      <sheetName val="索引 "/>
      <sheetName val="清单(需盖章）"/>
      <sheetName val="企业提供资料清单(需盖章）"/>
      <sheetName val="三级复核工作底稿"/>
      <sheetName val="审计审批表"/>
      <sheetName val="收费审批表"/>
      <sheetName val="审计报备"/>
      <sheetName val="税审报备"/>
      <sheetName val="企业基本情况表"/>
      <sheetName val="调整分录汇总(需盖章)"/>
      <sheetName val="试算平衡表"/>
      <sheetName val="内资资负"/>
      <sheetName val="内资利润"/>
      <sheetName val="外资财政封面"/>
      <sheetName val="资产负债表 (外资)"/>
      <sheetName val="利润表(外资)"/>
      <sheetName val="现金流量表(外资)"/>
      <sheetName val="所有者权益变动表 (2)"/>
      <sheetName val="财务指标补充资料表"/>
      <sheetName val="现金流量表审计程序（X1-6）"/>
      <sheetName val="X1-6"/>
      <sheetName val="内流"/>
      <sheetName val="外汇收支情况表"/>
      <sheetName val="外汇附注"/>
      <sheetName val="外汇年检表"/>
      <sheetName val="4101货币资金"/>
      <sheetName val="4101-1货币资金审定"/>
      <sheetName val="4101-2货币资金明细"/>
      <sheetName val="4101-3现金盘点表(需盖章)"/>
      <sheetName val="4101-4银行余额调节表(需盖章)"/>
      <sheetName val="4102短期投资"/>
      <sheetName val="4102-1"/>
      <sheetName val="4102-2"/>
      <sheetName val="4105应收票据"/>
      <sheetName val="4105-1"/>
      <sheetName val="4105-2"/>
      <sheetName val="4106应收账款"/>
      <sheetName val="4106-1审定表"/>
      <sheetName val="4106-2明细表"/>
      <sheetName val="4106-4替代测试表"/>
      <sheetName val="4107其他应收款"/>
      <sheetName val="4107-1审定表"/>
      <sheetName val="4107-2明细表"/>
      <sheetName val="4107-3其他应收款替代测试表"/>
      <sheetName val="4108预付账款"/>
      <sheetName val="4108-1审定表"/>
      <sheetName val="4108-2明细表"/>
      <sheetName val="4108-3预付账款替代测试表"/>
      <sheetName val="4109应收补贴款"/>
      <sheetName val="4109-1审定表"/>
      <sheetName val="4109-2明细表"/>
      <sheetName val="4110存货"/>
      <sheetName val="4110-1审定表"/>
      <sheetName val="4110-2生产成本测试表"/>
      <sheetName val="4110-3入库截止测试表"/>
      <sheetName val="4110-4出库截止测试表"/>
      <sheetName val="4110-5制造费用审定表"/>
      <sheetName val="4110-6制造费用明细表"/>
      <sheetName val="4110-7计价测试表"/>
      <sheetName val="4110-8存货类别明细表"/>
      <sheetName val="4110-9存货监盘结果汇总表"/>
      <sheetName val="存货盘点表(需盖章)"/>
      <sheetName val="4111待摊费用"/>
      <sheetName val="4111-1审定表"/>
      <sheetName val="4111-2明细表"/>
      <sheetName val="4113长期股权投资"/>
      <sheetName val="4113-1审定表"/>
      <sheetName val="4113-2明细表"/>
      <sheetName val="4114固定资产"/>
      <sheetName val="4114-1审定表"/>
      <sheetName val="4114-2明细表"/>
      <sheetName val="4114-4增加"/>
      <sheetName val="4114-5减少"/>
      <sheetName val="固定资产盘点表(需盖章)"/>
      <sheetName val="4114-7折旧计算检查表"/>
      <sheetName val="4117固定资产清理"/>
      <sheetName val="4117-1固定资产清理审定表"/>
      <sheetName val="4117-2固定资产清理明细表"/>
      <sheetName val="4116在建工程"/>
      <sheetName val="4116-1审定表"/>
      <sheetName val="4116-2明细表"/>
      <sheetName val="4116-3增加"/>
      <sheetName val="4116-4减少"/>
      <sheetName val="4118无形资产"/>
      <sheetName val="4118-1审定表"/>
      <sheetName val="4118-2明细表"/>
      <sheetName val="4118-3摊销计算"/>
      <sheetName val="4119长期待摊费用"/>
      <sheetName val="4119-1审定表"/>
      <sheetName val="4119-2明细表"/>
      <sheetName val="4119-3其他明细"/>
      <sheetName val="4201长、短期借款"/>
      <sheetName val="4201-1审定表"/>
      <sheetName val="4201-2明细表"/>
      <sheetName val="4201-3利息检查"/>
      <sheetName val="4202应付票据实质性程序"/>
      <sheetName val="4202-1应付票据审定表"/>
      <sheetName val="4202-2应付票据明细表"/>
      <sheetName val="4203应付账款"/>
      <sheetName val="4203-1审定表"/>
      <sheetName val="4203-2明细"/>
      <sheetName val="4203-3替代测试"/>
      <sheetName val="4204预收账款"/>
      <sheetName val="4204-1审定表"/>
      <sheetName val="4204-2明细"/>
      <sheetName val="4204-3替代测试"/>
      <sheetName val="4205应付工资、福利费"/>
      <sheetName val="4205-1审定表"/>
      <sheetName val="4205-2明细"/>
      <sheetName val="4205-3计提检查"/>
      <sheetName val="4207应交税金、其他应交款"/>
      <sheetName val="4207-1审定表"/>
      <sheetName val="4207-2增值税明细"/>
      <sheetName val="4207-2-1销项测算"/>
      <sheetName val="4207-2-2增值税申报情况表"/>
      <sheetName val="4207-2-3情况审核"/>
      <sheetName val="4207-2-4增值税附表"/>
      <sheetName val="4207-3所得税"/>
      <sheetName val="4207-4其他税费"/>
      <sheetName val="4208其他应付款"/>
      <sheetName val="4208-1审定表"/>
      <sheetName val="4208-2明细有"/>
      <sheetName val="4208-3替代测试"/>
      <sheetName val="4209预提费用"/>
      <sheetName val="4209-1审定表"/>
      <sheetName val="4209-2明细表"/>
      <sheetName val="4301实收资本"/>
      <sheetName val="4301-1审定表"/>
      <sheetName val="4301-2明细表"/>
      <sheetName val="4302资本公积"/>
      <sheetName val="4302-1审定表"/>
      <sheetName val="4302-2明细表"/>
      <sheetName val="4303盈余公积"/>
      <sheetName val="4303-1审定表"/>
      <sheetName val="4303-2明细表"/>
      <sheetName val="4304未分配利润"/>
      <sheetName val="4304-1审定表"/>
      <sheetName val="4304-2以前年度损益"/>
      <sheetName val="4401主营业务收入"/>
      <sheetName val="4401-1审定表"/>
      <sheetName val="4401-2明细表"/>
      <sheetName val="4401-3分析"/>
      <sheetName val="4401-4月毛利率"/>
      <sheetName val="4401-5收入截止测试"/>
      <sheetName val="4402主营业务成本"/>
      <sheetName val="4402-1审定表"/>
      <sheetName val="4402-2明细表"/>
      <sheetName val="4402-3与上年分析表"/>
      <sheetName val="4402-4产品成本分析"/>
      <sheetName val="4402-5成本倒扎表"/>
      <sheetName val="4403主营业务税金及附加"/>
      <sheetName val="4403-1审定表"/>
      <sheetName val="4403-2计算表"/>
      <sheetName val="4404其他业务利润"/>
      <sheetName val="4404-1审定表"/>
      <sheetName val="4404-2其他业务利润明细表"/>
      <sheetName val="4405营业费用"/>
      <sheetName val="4405-1营业费用审定表"/>
      <sheetName val="4405-2营业费用明细表"/>
      <sheetName val="4406管理费用"/>
      <sheetName val="4406-1管理费用审定表"/>
      <sheetName val="4406-2管理费用明细表"/>
      <sheetName val="4407财务费用"/>
      <sheetName val="4407-1审定表"/>
      <sheetName val="4407-2明细表"/>
      <sheetName val="4408投资收益"/>
      <sheetName val="4408-1审定表"/>
      <sheetName val="4409补贴收入实质性程序"/>
      <sheetName val="4409-1补贴收入审定表"/>
      <sheetName val="4410营业外收入"/>
      <sheetName val="4410-1审定表"/>
      <sheetName val="4411营业外支出"/>
      <sheetName val="4411-1审定表"/>
      <sheetName val="4412所得税"/>
      <sheetName val="4412-1审定表"/>
      <sheetName val="6110资产类试算平衡表"/>
      <sheetName val="6111负债及所有者权益类试算平衡表"/>
      <sheetName val="6120利润表试算平衡表"/>
      <sheetName val="资产负债表审定数"/>
      <sheetName val="利润表审定数"/>
      <sheetName val="G企业所得税纳税申报表审定表"/>
      <sheetName val="G1-1收入明细表审核表"/>
      <sheetName val="G2-1成本明细表审定表"/>
      <sheetName val="G3纳税调整项目明细表审定表"/>
      <sheetName val="G3-1-1视同销售收入成本"/>
      <sheetName val="G3-1-2接受捐赠"/>
      <sheetName val="G3-1-3不符税收规定"/>
      <sheetName val="G3-1-4"/>
      <sheetName val="G3-1-6"/>
      <sheetName val="G3-1-7"/>
      <sheetName val="G3-1-7-1"/>
      <sheetName val="G3-2-1工资薪金和三项经费支出审核底稿"/>
      <sheetName val="G3-2-1-1职工福利费支出纳税调整表"/>
      <sheetName val="G3-2-1-2职工教育经费支出跨年度纳税调整表"/>
      <sheetName val="G3-2-2业务招待费支出审核底稿"/>
      <sheetName val="G3-2-3捐赠、赞助支出纳税调整计算"/>
      <sheetName val="G3-2-4利息支出审核底稿"/>
      <sheetName val="G3-2-4-1利息测算表"/>
      <sheetName val="G3-2-5 住房公积金支出"/>
      <sheetName val="G3-2-5-1住房公积金支出抽查"/>
      <sheetName val="G3-2-6罚金、罚款、被没收财物的损失、税收滞纳金审核"/>
      <sheetName val="G3-2-7各类社会保障性缴款支出 "/>
      <sheetName val="G3-2-7-1各类社会保障性缴款支出"/>
      <sheetName val="各项社会保障性缴款审核表"/>
      <sheetName val="社保(需盖章)"/>
      <sheetName val="G3-2-8"/>
      <sheetName val="G3-2-9与取得收入无关的支出(需盖章)"/>
      <sheetName val="G3-2-9-1(需盖章)"/>
      <sheetName val="G3-2-10(需盖章)"/>
      <sheetName val="G3-2-11其他扣除类项目调整(需盖章)"/>
      <sheetName val="G3-2-11-1不合法票据支出(需盖章)"/>
      <sheetName val="G3-2-11-2租金支出审核"/>
      <sheetName val="G3-3-1财产损失"/>
      <sheetName val="G3-4房地产企业预售收入计算"/>
      <sheetName val="G3-6纳税调整项目--其他调整"/>
      <sheetName val="G4企业所得税弥补亏损明细表"/>
      <sheetName val="G4-1历年亏损弥补情况"/>
      <sheetName val="G5税收优惠明细表"/>
      <sheetName val="G5-2-1"/>
      <sheetName val="G5-3-1技术开发费用加计扣除"/>
      <sheetName val="G5-3-1-1技术开发费用支出明细表"/>
      <sheetName val="G5-3-2"/>
      <sheetName val="G5-3-3"/>
      <sheetName val="G5-4-1"/>
      <sheetName val="G5-4-2"/>
      <sheetName val="G5-4-3"/>
      <sheetName val="G5-4-4"/>
      <sheetName val="G5-4-5"/>
      <sheetName val="G5-5-1符合条件的小型微利企业减免税审核底稿"/>
      <sheetName val="放弃微利企业声明"/>
      <sheetName val="G5-5-2"/>
      <sheetName val="G5-5-3"/>
      <sheetName val="G5-5-4过渡期税收优惠减免税"/>
      <sheetName val="G5-6"/>
      <sheetName val="G5-7"/>
      <sheetName val="G6境外所得税抵免"/>
      <sheetName val="G7公允价值计量"/>
      <sheetName val="G8广告费和业务宣传费"/>
      <sheetName val="G9资产折旧、摊销纳税调整"/>
      <sheetName val="G9-1固定资产折旧审核"/>
      <sheetName val="G9-1-1上年固定资产"/>
      <sheetName val="G9-1-2本年增加"/>
      <sheetName val="G9-1-3本年减少"/>
      <sheetName val="G9-2"/>
      <sheetName val="G9-3长期待摊费用"/>
      <sheetName val="G9-4无形资产摊审核"/>
      <sheetName val="G10资产减值准备项目调整明细表"/>
      <sheetName val="G11长期股权投资所得（损失）明细"/>
      <sheetName val="G11-1长期股权投资初始投资成本损益调整"/>
      <sheetName val="G11-2长期股权投资股息红利"/>
      <sheetName val="G11-3长期股权投资转让所得（损失）"/>
    </sheetNames>
    <sheetDataSet>
      <sheetData sheetId="9">
        <row r="4">
          <cell r="B4" t="str">
            <v>东莞市沁源社会工作服务中心</v>
          </cell>
        </row>
        <row r="17">
          <cell r="A17" t="str">
            <v>卢玉明</v>
          </cell>
        </row>
      </sheetData>
      <sheetData sheetId="11">
        <row r="10">
          <cell r="D10">
            <v>111438.4</v>
          </cell>
        </row>
        <row r="11">
          <cell r="D11">
            <v>12536.15</v>
          </cell>
        </row>
      </sheetData>
      <sheetData sheetId="65">
        <row r="8">
          <cell r="H8">
            <v>0</v>
          </cell>
        </row>
        <row r="9">
          <cell r="H9">
            <v>0</v>
          </cell>
        </row>
      </sheetData>
      <sheetData sheetId="146">
        <row r="9">
          <cell r="A9" t="str">
            <v>销售成本</v>
          </cell>
          <cell r="E9">
            <v>0</v>
          </cell>
        </row>
        <row r="10">
          <cell r="A10">
            <v>0</v>
          </cell>
          <cell r="E10">
            <v>0</v>
          </cell>
        </row>
        <row r="11">
          <cell r="A11">
            <v>0</v>
          </cell>
          <cell r="E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C8" sqref="C8"/>
    </sheetView>
  </sheetViews>
  <sheetFormatPr defaultColWidth="9.00390625" defaultRowHeight="14.25"/>
  <cols>
    <col min="1" max="1" width="18.50390625" style="0" customWidth="1"/>
    <col min="2" max="2" width="4.00390625" style="0" customWidth="1"/>
    <col min="3" max="3" width="12.125" style="0" customWidth="1"/>
    <col min="4" max="4" width="12.00390625" style="0" customWidth="1"/>
    <col min="5" max="5" width="14.375" style="0" customWidth="1"/>
    <col min="6" max="6" width="4.25390625" style="0" customWidth="1"/>
    <col min="7" max="7" width="12.625" style="0" customWidth="1"/>
    <col min="8" max="8" width="12.125" style="0" customWidth="1"/>
  </cols>
  <sheetData>
    <row r="1" spans="1:8" ht="19.5" customHeight="1">
      <c r="A1" s="195" t="s">
        <v>72</v>
      </c>
      <c r="B1" s="195"/>
      <c r="C1" s="195"/>
      <c r="D1" s="195"/>
      <c r="E1" s="195"/>
      <c r="F1" s="195"/>
      <c r="G1" s="195"/>
      <c r="H1" s="195"/>
    </row>
    <row r="2" spans="1:8" ht="19.5" customHeight="1">
      <c r="A2" s="196" t="s">
        <v>0</v>
      </c>
      <c r="B2" s="196"/>
      <c r="C2" s="196"/>
      <c r="D2" s="196"/>
      <c r="E2" s="196"/>
      <c r="F2" s="196"/>
      <c r="G2" s="196"/>
      <c r="H2" s="196"/>
    </row>
    <row r="3" spans="1:8" ht="19.5" customHeight="1">
      <c r="A3" s="5" t="s">
        <v>636</v>
      </c>
      <c r="B3" s="5"/>
      <c r="C3" s="5"/>
      <c r="D3" s="197">
        <v>41274</v>
      </c>
      <c r="E3" s="197"/>
      <c r="F3" s="5"/>
      <c r="G3" s="5"/>
      <c r="H3" s="6" t="s">
        <v>52</v>
      </c>
    </row>
    <row r="4" spans="1:8" ht="18" customHeight="1">
      <c r="A4" s="2" t="s">
        <v>1</v>
      </c>
      <c r="B4" s="2" t="s">
        <v>2</v>
      </c>
      <c r="C4" s="2" t="s">
        <v>3</v>
      </c>
      <c r="D4" s="2" t="s">
        <v>4</v>
      </c>
      <c r="E4" s="2" t="s">
        <v>5</v>
      </c>
      <c r="F4" s="2" t="s">
        <v>2</v>
      </c>
      <c r="G4" s="2" t="s">
        <v>3</v>
      </c>
      <c r="H4" s="2" t="s">
        <v>4</v>
      </c>
    </row>
    <row r="5" spans="1:8" ht="18" customHeight="1">
      <c r="A5" s="3" t="s">
        <v>6</v>
      </c>
      <c r="B5" s="2"/>
      <c r="C5" s="11"/>
      <c r="D5" s="11"/>
      <c r="E5" s="3" t="s">
        <v>7</v>
      </c>
      <c r="F5" s="2"/>
      <c r="G5" s="11"/>
      <c r="H5" s="11"/>
    </row>
    <row r="6" spans="1:8" ht="18" customHeight="1">
      <c r="A6" s="3" t="s">
        <v>8</v>
      </c>
      <c r="B6" s="2">
        <v>1</v>
      </c>
      <c r="C6" s="11"/>
      <c r="D6" s="11">
        <v>123974.55</v>
      </c>
      <c r="E6" s="3" t="s">
        <v>9</v>
      </c>
      <c r="F6" s="2">
        <v>61</v>
      </c>
      <c r="G6" s="11"/>
      <c r="H6" s="11"/>
    </row>
    <row r="7" spans="1:8" ht="18" customHeight="1">
      <c r="A7" s="3" t="s">
        <v>10</v>
      </c>
      <c r="B7" s="2">
        <v>2</v>
      </c>
      <c r="C7" s="11"/>
      <c r="D7" s="11"/>
      <c r="E7" s="3" t="s">
        <v>11</v>
      </c>
      <c r="F7" s="2">
        <v>62</v>
      </c>
      <c r="G7" s="11"/>
      <c r="H7" s="11"/>
    </row>
    <row r="8" spans="1:8" ht="18" customHeight="1">
      <c r="A8" s="3" t="s">
        <v>12</v>
      </c>
      <c r="B8" s="2">
        <v>3</v>
      </c>
      <c r="C8" s="11"/>
      <c r="D8" s="11"/>
      <c r="E8" s="3" t="s">
        <v>13</v>
      </c>
      <c r="F8" s="2">
        <v>63</v>
      </c>
      <c r="G8" s="11"/>
      <c r="H8" s="11">
        <v>74908.71</v>
      </c>
    </row>
    <row r="9" spans="1:8" ht="18" customHeight="1">
      <c r="A9" s="3" t="s">
        <v>568</v>
      </c>
      <c r="B9" s="2">
        <v>4</v>
      </c>
      <c r="C9" s="11"/>
      <c r="D9" s="11">
        <v>2398.14</v>
      </c>
      <c r="E9" s="3" t="s">
        <v>14</v>
      </c>
      <c r="F9" s="2">
        <v>65</v>
      </c>
      <c r="G9" s="11"/>
      <c r="H9" s="11">
        <v>380.91</v>
      </c>
    </row>
    <row r="10" spans="1:8" ht="18" customHeight="1">
      <c r="A10" s="3" t="s">
        <v>15</v>
      </c>
      <c r="B10" s="2">
        <v>8</v>
      </c>
      <c r="C10" s="11"/>
      <c r="D10" s="11"/>
      <c r="E10" s="3" t="s">
        <v>590</v>
      </c>
      <c r="F10" s="2">
        <v>66</v>
      </c>
      <c r="G10" s="11"/>
      <c r="H10" s="11"/>
    </row>
    <row r="11" spans="1:8" ht="18" customHeight="1">
      <c r="A11" s="3" t="s">
        <v>16</v>
      </c>
      <c r="B11" s="2">
        <v>9</v>
      </c>
      <c r="C11" s="11"/>
      <c r="D11" s="11"/>
      <c r="E11" s="3" t="s">
        <v>591</v>
      </c>
      <c r="F11" s="2">
        <v>71</v>
      </c>
      <c r="G11" s="11"/>
      <c r="H11" s="11"/>
    </row>
    <row r="12" spans="1:8" ht="18" customHeight="1">
      <c r="A12" s="162" t="s">
        <v>589</v>
      </c>
      <c r="B12" s="2">
        <v>15</v>
      </c>
      <c r="C12" s="11"/>
      <c r="D12" s="11"/>
      <c r="E12" s="3" t="s">
        <v>592</v>
      </c>
      <c r="F12" s="2">
        <v>72</v>
      </c>
      <c r="G12" s="11"/>
      <c r="H12" s="11"/>
    </row>
    <row r="13" spans="1:8" ht="18" customHeight="1">
      <c r="A13" s="3" t="s">
        <v>17</v>
      </c>
      <c r="B13" s="2">
        <v>18</v>
      </c>
      <c r="C13" s="11"/>
      <c r="D13" s="11"/>
      <c r="E13" s="162" t="s">
        <v>18</v>
      </c>
      <c r="F13" s="2">
        <v>74</v>
      </c>
      <c r="G13" s="11"/>
      <c r="H13" s="11"/>
    </row>
    <row r="14" spans="1:8" ht="18" customHeight="1">
      <c r="A14" s="3" t="s">
        <v>19</v>
      </c>
      <c r="B14" s="2">
        <v>20</v>
      </c>
      <c r="C14" s="11">
        <f>SUM(C6:C13)</f>
        <v>0</v>
      </c>
      <c r="D14" s="11">
        <f>SUM(D6:D13)</f>
        <v>126372.69</v>
      </c>
      <c r="E14" s="3" t="s">
        <v>20</v>
      </c>
      <c r="F14" s="2">
        <v>78</v>
      </c>
      <c r="G14" s="11"/>
      <c r="H14" s="11"/>
    </row>
    <row r="15" spans="1:8" ht="18" customHeight="1">
      <c r="A15" s="3"/>
      <c r="B15" s="2"/>
      <c r="C15" s="162"/>
      <c r="D15" s="11"/>
      <c r="E15" s="3" t="s">
        <v>21</v>
      </c>
      <c r="F15" s="2">
        <v>80</v>
      </c>
      <c r="G15" s="11">
        <f>SUM(G7:G14)</f>
        <v>0</v>
      </c>
      <c r="H15" s="11">
        <f>SUM(H7:H14)</f>
        <v>75289.62000000001</v>
      </c>
    </row>
    <row r="16" spans="1:8" ht="18" customHeight="1">
      <c r="A16" s="3" t="s">
        <v>22</v>
      </c>
      <c r="B16" s="2"/>
      <c r="C16" s="11"/>
      <c r="D16" s="11"/>
      <c r="E16" s="3"/>
      <c r="F16" s="2"/>
      <c r="G16" s="11"/>
      <c r="H16" s="11"/>
    </row>
    <row r="17" spans="1:8" ht="18" customHeight="1">
      <c r="A17" s="3" t="s">
        <v>23</v>
      </c>
      <c r="B17" s="2">
        <v>21</v>
      </c>
      <c r="C17" s="11"/>
      <c r="D17" s="11"/>
      <c r="E17" s="3" t="s">
        <v>24</v>
      </c>
      <c r="F17" s="2"/>
      <c r="G17" s="11"/>
      <c r="H17" s="11"/>
    </row>
    <row r="18" spans="1:8" ht="18" customHeight="1">
      <c r="A18" s="3" t="s">
        <v>25</v>
      </c>
      <c r="B18" s="2">
        <v>24</v>
      </c>
      <c r="C18" s="11"/>
      <c r="D18" s="11"/>
      <c r="E18" s="3" t="s">
        <v>26</v>
      </c>
      <c r="F18" s="2">
        <v>81</v>
      </c>
      <c r="G18" s="11"/>
      <c r="H18" s="11"/>
    </row>
    <row r="19" spans="1:8" ht="18" customHeight="1">
      <c r="A19" s="3" t="s">
        <v>27</v>
      </c>
      <c r="B19" s="2">
        <v>30</v>
      </c>
      <c r="C19" s="11"/>
      <c r="D19" s="11"/>
      <c r="E19" s="3" t="s">
        <v>28</v>
      </c>
      <c r="F19" s="2">
        <v>84</v>
      </c>
      <c r="G19" s="11"/>
      <c r="H19" s="11"/>
    </row>
    <row r="20" spans="1:8" ht="18" customHeight="1">
      <c r="A20" s="3"/>
      <c r="B20" s="2"/>
      <c r="C20" s="11"/>
      <c r="D20" s="11"/>
      <c r="E20" s="3" t="s">
        <v>29</v>
      </c>
      <c r="F20" s="2">
        <v>88</v>
      </c>
      <c r="G20" s="11"/>
      <c r="H20" s="11"/>
    </row>
    <row r="21" spans="1:8" ht="18" customHeight="1">
      <c r="A21" s="3" t="s">
        <v>30</v>
      </c>
      <c r="B21" s="2"/>
      <c r="C21" s="11"/>
      <c r="D21" s="11"/>
      <c r="E21" s="3" t="s">
        <v>31</v>
      </c>
      <c r="F21" s="2">
        <v>90</v>
      </c>
      <c r="G21" s="11"/>
      <c r="H21" s="11"/>
    </row>
    <row r="22" spans="1:8" ht="18" customHeight="1">
      <c r="A22" s="3" t="s">
        <v>32</v>
      </c>
      <c r="B22" s="2">
        <v>31</v>
      </c>
      <c r="C22" s="11"/>
      <c r="D22" s="11"/>
      <c r="E22" s="3"/>
      <c r="F22" s="2"/>
      <c r="G22" s="11"/>
      <c r="H22" s="11"/>
    </row>
    <row r="23" spans="1:8" ht="18" customHeight="1">
      <c r="A23" s="3" t="s">
        <v>33</v>
      </c>
      <c r="B23" s="2">
        <v>32</v>
      </c>
      <c r="C23" s="11"/>
      <c r="D23" s="11"/>
      <c r="E23" s="3" t="s">
        <v>34</v>
      </c>
      <c r="F23" s="2"/>
      <c r="G23" s="11"/>
      <c r="H23" s="11"/>
    </row>
    <row r="24" spans="1:8" ht="18" customHeight="1">
      <c r="A24" s="3" t="s">
        <v>35</v>
      </c>
      <c r="B24" s="2">
        <v>33</v>
      </c>
      <c r="C24" s="11"/>
      <c r="D24" s="11"/>
      <c r="E24" s="3" t="s">
        <v>36</v>
      </c>
      <c r="F24" s="2">
        <v>91</v>
      </c>
      <c r="G24" s="11"/>
      <c r="H24" s="11"/>
    </row>
    <row r="25" spans="1:8" ht="18" customHeight="1">
      <c r="A25" s="3" t="s">
        <v>37</v>
      </c>
      <c r="B25" s="2">
        <v>34</v>
      </c>
      <c r="C25" s="11"/>
      <c r="D25" s="11"/>
      <c r="E25" s="3"/>
      <c r="F25" s="2"/>
      <c r="G25" s="11"/>
      <c r="H25" s="11"/>
    </row>
    <row r="26" spans="1:8" ht="18" customHeight="1">
      <c r="A26" s="3" t="s">
        <v>38</v>
      </c>
      <c r="B26" s="2">
        <v>35</v>
      </c>
      <c r="C26" s="11"/>
      <c r="D26" s="11"/>
      <c r="E26" s="3" t="s">
        <v>39</v>
      </c>
      <c r="F26" s="2">
        <v>100</v>
      </c>
      <c r="G26" s="11">
        <f>G15</f>
        <v>0</v>
      </c>
      <c r="H26" s="11">
        <f>H15</f>
        <v>75289.62000000001</v>
      </c>
    </row>
    <row r="27" spans="1:8" ht="18" customHeight="1">
      <c r="A27" s="3" t="s">
        <v>40</v>
      </c>
      <c r="B27" s="2">
        <v>38</v>
      </c>
      <c r="C27" s="11"/>
      <c r="D27" s="11"/>
      <c r="E27" s="3"/>
      <c r="F27" s="2"/>
      <c r="G27" s="11"/>
      <c r="H27" s="11"/>
    </row>
    <row r="28" spans="1:8" ht="18" customHeight="1">
      <c r="A28" s="3" t="s">
        <v>41</v>
      </c>
      <c r="B28" s="2">
        <v>40</v>
      </c>
      <c r="C28" s="11">
        <f>C24</f>
        <v>0</v>
      </c>
      <c r="D28" s="11">
        <f>D24</f>
        <v>0</v>
      </c>
      <c r="E28" s="3"/>
      <c r="F28" s="2"/>
      <c r="G28" s="11"/>
      <c r="H28" s="11"/>
    </row>
    <row r="29" spans="1:8" ht="18" customHeight="1">
      <c r="A29" s="3"/>
      <c r="B29" s="2"/>
      <c r="C29" s="11"/>
      <c r="D29" s="11"/>
      <c r="E29" s="3"/>
      <c r="F29" s="2"/>
      <c r="G29" s="11"/>
      <c r="H29" s="11"/>
    </row>
    <row r="30" spans="1:8" ht="18" customHeight="1">
      <c r="A30" s="3" t="s">
        <v>42</v>
      </c>
      <c r="B30" s="2"/>
      <c r="C30" s="11"/>
      <c r="D30" s="11"/>
      <c r="E30" s="3"/>
      <c r="F30" s="2"/>
      <c r="G30" s="11"/>
      <c r="H30" s="11"/>
    </row>
    <row r="31" spans="1:8" ht="18" customHeight="1">
      <c r="A31" s="3" t="s">
        <v>43</v>
      </c>
      <c r="B31" s="2">
        <v>41</v>
      </c>
      <c r="C31" s="11"/>
      <c r="D31" s="11"/>
      <c r="E31" s="3" t="s">
        <v>44</v>
      </c>
      <c r="F31" s="2"/>
      <c r="G31" s="11"/>
      <c r="H31" s="11"/>
    </row>
    <row r="32" spans="1:8" ht="18" customHeight="1">
      <c r="A32" s="3" t="s">
        <v>598</v>
      </c>
      <c r="B32" s="2">
        <v>42</v>
      </c>
      <c r="C32" s="11"/>
      <c r="D32" s="11"/>
      <c r="E32" s="3" t="s">
        <v>45</v>
      </c>
      <c r="F32" s="2">
        <v>101</v>
      </c>
      <c r="G32" s="11"/>
      <c r="H32" s="11">
        <v>0</v>
      </c>
    </row>
    <row r="33" spans="1:8" ht="18" customHeight="1">
      <c r="A33" s="4" t="s">
        <v>46</v>
      </c>
      <c r="B33" s="2"/>
      <c r="C33" s="11"/>
      <c r="D33" s="11"/>
      <c r="E33" s="3" t="s">
        <v>47</v>
      </c>
      <c r="F33" s="2">
        <v>105</v>
      </c>
      <c r="G33" s="11"/>
      <c r="H33" s="11">
        <v>51083.07</v>
      </c>
    </row>
    <row r="34" spans="1:8" ht="18" customHeight="1">
      <c r="A34" s="4" t="s">
        <v>48</v>
      </c>
      <c r="B34" s="2">
        <v>51</v>
      </c>
      <c r="C34" s="11"/>
      <c r="D34" s="11"/>
      <c r="E34" s="3" t="s">
        <v>49</v>
      </c>
      <c r="F34" s="2">
        <v>110</v>
      </c>
      <c r="G34" s="11">
        <f>G32+G33</f>
        <v>0</v>
      </c>
      <c r="H34" s="11">
        <f>H32+H33</f>
        <v>51083.07</v>
      </c>
    </row>
    <row r="35" spans="1:8" ht="18" customHeight="1">
      <c r="A35" s="3"/>
      <c r="B35" s="2"/>
      <c r="C35" s="11"/>
      <c r="D35" s="11"/>
      <c r="E35" s="3"/>
      <c r="F35" s="2"/>
      <c r="G35" s="11"/>
      <c r="H35" s="11"/>
    </row>
    <row r="36" spans="1:8" ht="20.25" customHeight="1">
      <c r="A36" s="2" t="s">
        <v>50</v>
      </c>
      <c r="B36" s="2">
        <v>60</v>
      </c>
      <c r="C36" s="11">
        <f>C14+C19+C28+C31+C32+C34</f>
        <v>0</v>
      </c>
      <c r="D36" s="11">
        <f>D14+D19+D28+D31+D32+D34</f>
        <v>126372.69</v>
      </c>
      <c r="E36" s="2" t="s">
        <v>51</v>
      </c>
      <c r="F36" s="2">
        <v>120</v>
      </c>
      <c r="G36" s="11">
        <f>G26+G34</f>
        <v>0</v>
      </c>
      <c r="H36" s="11">
        <f>H26+H34</f>
        <v>126372.69</v>
      </c>
    </row>
    <row r="40" ht="14.25">
      <c r="G40" s="16"/>
    </row>
  </sheetData>
  <sheetProtection/>
  <mergeCells count="3">
    <mergeCell ref="A1:H1"/>
    <mergeCell ref="A2:H2"/>
    <mergeCell ref="D3:E3"/>
  </mergeCells>
  <printOptions/>
  <pageMargins left="0.5118110236220472" right="0.1968503937007874"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28">
      <selection activeCell="G24" sqref="G24"/>
    </sheetView>
  </sheetViews>
  <sheetFormatPr defaultColWidth="9.00390625" defaultRowHeight="14.25"/>
  <cols>
    <col min="1" max="1" width="21.125" style="0" customWidth="1"/>
    <col min="2" max="2" width="4.75390625" style="1" customWidth="1"/>
    <col min="3" max="8" width="6.625" style="16" customWidth="1"/>
    <col min="9" max="9" width="6.625" style="174" customWidth="1"/>
    <col min="10" max="10" width="10.75390625" style="174" customWidth="1"/>
    <col min="11" max="13" width="6.625" style="16" customWidth="1"/>
    <col min="14" max="14" width="10.75390625" style="16" customWidth="1"/>
  </cols>
  <sheetData>
    <row r="1" spans="1:14" ht="19.5" customHeight="1">
      <c r="A1" s="195" t="s">
        <v>73</v>
      </c>
      <c r="B1" s="195"/>
      <c r="C1" s="195"/>
      <c r="D1" s="195"/>
      <c r="E1" s="195"/>
      <c r="F1" s="195"/>
      <c r="G1" s="195"/>
      <c r="H1" s="195"/>
      <c r="I1" s="195"/>
      <c r="J1" s="195"/>
      <c r="K1" s="195"/>
      <c r="L1" s="195"/>
      <c r="M1" s="195"/>
      <c r="N1" s="195"/>
    </row>
    <row r="2" spans="1:14" ht="19.5" customHeight="1">
      <c r="A2" s="202" t="s">
        <v>53</v>
      </c>
      <c r="B2" s="202"/>
      <c r="C2" s="202"/>
      <c r="D2" s="202"/>
      <c r="E2" s="202"/>
      <c r="F2" s="202"/>
      <c r="G2" s="202"/>
      <c r="H2" s="202"/>
      <c r="I2" s="202"/>
      <c r="J2" s="202"/>
      <c r="K2" s="202"/>
      <c r="L2" s="202"/>
      <c r="M2" s="202"/>
      <c r="N2" s="202"/>
    </row>
    <row r="3" spans="1:14" ht="19.5" customHeight="1">
      <c r="A3" s="7" t="str">
        <f>'资 产 负 债 表'!A3</f>
        <v>编制单位：东莞市沁源社会工作服务中心                  </v>
      </c>
      <c r="B3" s="8"/>
      <c r="C3" s="17"/>
      <c r="D3" s="17"/>
      <c r="E3" s="17"/>
      <c r="F3" s="203" t="s">
        <v>633</v>
      </c>
      <c r="G3" s="204"/>
      <c r="H3" s="205"/>
      <c r="I3" s="170"/>
      <c r="J3" s="170"/>
      <c r="K3" s="12"/>
      <c r="L3" s="12"/>
      <c r="M3" s="12"/>
      <c r="N3" s="13" t="s">
        <v>52</v>
      </c>
    </row>
    <row r="4" spans="1:14" ht="24.75" customHeight="1">
      <c r="A4" s="206" t="s">
        <v>54</v>
      </c>
      <c r="B4" s="206" t="s">
        <v>2</v>
      </c>
      <c r="C4" s="207" t="s">
        <v>74</v>
      </c>
      <c r="D4" s="207"/>
      <c r="E4" s="207"/>
      <c r="F4" s="207"/>
      <c r="G4" s="207"/>
      <c r="H4" s="207"/>
      <c r="I4" s="207" t="s">
        <v>75</v>
      </c>
      <c r="J4" s="207"/>
      <c r="K4" s="207"/>
      <c r="L4" s="207"/>
      <c r="M4" s="207"/>
      <c r="N4" s="207"/>
    </row>
    <row r="5" spans="1:14" ht="24.75" customHeight="1">
      <c r="A5" s="206"/>
      <c r="B5" s="206"/>
      <c r="C5" s="200" t="s">
        <v>55</v>
      </c>
      <c r="D5" s="201"/>
      <c r="E5" s="200" t="s">
        <v>56</v>
      </c>
      <c r="F5" s="201"/>
      <c r="G5" s="200" t="s">
        <v>57</v>
      </c>
      <c r="H5" s="201"/>
      <c r="I5" s="198" t="s">
        <v>55</v>
      </c>
      <c r="J5" s="199"/>
      <c r="K5" s="200" t="s">
        <v>56</v>
      </c>
      <c r="L5" s="201"/>
      <c r="M5" s="200" t="s">
        <v>57</v>
      </c>
      <c r="N5" s="201"/>
    </row>
    <row r="6" spans="1:14" ht="33.75" customHeight="1">
      <c r="A6" s="9"/>
      <c r="B6" s="9"/>
      <c r="C6" s="165" t="s">
        <v>618</v>
      </c>
      <c r="D6" s="165" t="s">
        <v>619</v>
      </c>
      <c r="E6" s="165" t="s">
        <v>618</v>
      </c>
      <c r="F6" s="165" t="s">
        <v>619</v>
      </c>
      <c r="G6" s="165" t="s">
        <v>618</v>
      </c>
      <c r="H6" s="165" t="s">
        <v>619</v>
      </c>
      <c r="I6" s="171" t="s">
        <v>618</v>
      </c>
      <c r="J6" s="171" t="s">
        <v>619</v>
      </c>
      <c r="K6" s="165" t="s">
        <v>618</v>
      </c>
      <c r="L6" s="165" t="s">
        <v>619</v>
      </c>
      <c r="M6" s="165" t="s">
        <v>618</v>
      </c>
      <c r="N6" s="165" t="s">
        <v>619</v>
      </c>
    </row>
    <row r="7" spans="1:14" ht="36.75" customHeight="1">
      <c r="A7" s="10" t="s">
        <v>58</v>
      </c>
      <c r="B7" s="9"/>
      <c r="C7" s="14"/>
      <c r="D7" s="14"/>
      <c r="E7" s="14"/>
      <c r="F7" s="14"/>
      <c r="G7" s="14"/>
      <c r="H7" s="14"/>
      <c r="I7" s="172"/>
      <c r="J7" s="172">
        <f>J13</f>
        <v>306000</v>
      </c>
      <c r="K7" s="14"/>
      <c r="L7" s="14"/>
      <c r="M7" s="14"/>
      <c r="N7" s="14">
        <f>J7</f>
        <v>306000</v>
      </c>
    </row>
    <row r="8" spans="1:14" ht="36.75" customHeight="1">
      <c r="A8" s="10" t="s">
        <v>59</v>
      </c>
      <c r="B8" s="9">
        <v>1</v>
      </c>
      <c r="C8" s="14"/>
      <c r="D8" s="14"/>
      <c r="E8" s="14"/>
      <c r="F8" s="14"/>
      <c r="G8" s="14"/>
      <c r="H8" s="14"/>
      <c r="I8" s="172"/>
      <c r="J8" s="172"/>
      <c r="K8" s="14"/>
      <c r="L8" s="14"/>
      <c r="M8" s="14"/>
      <c r="N8" s="14"/>
    </row>
    <row r="9" spans="1:14" ht="36.75" customHeight="1">
      <c r="A9" s="10" t="s">
        <v>60</v>
      </c>
      <c r="B9" s="9">
        <v>2</v>
      </c>
      <c r="C9" s="14"/>
      <c r="D9" s="14"/>
      <c r="E9" s="14"/>
      <c r="F9" s="14"/>
      <c r="G9" s="14"/>
      <c r="H9" s="14"/>
      <c r="I9" s="172"/>
      <c r="J9" s="172"/>
      <c r="K9" s="14"/>
      <c r="L9" s="14"/>
      <c r="M9" s="14"/>
      <c r="N9" s="14"/>
    </row>
    <row r="10" spans="1:14" ht="36.75" customHeight="1">
      <c r="A10" s="10" t="s">
        <v>61</v>
      </c>
      <c r="B10" s="9">
        <v>3</v>
      </c>
      <c r="C10" s="14"/>
      <c r="D10" s="14"/>
      <c r="E10" s="14"/>
      <c r="F10" s="14"/>
      <c r="G10" s="14"/>
      <c r="H10" s="14"/>
      <c r="I10" s="172"/>
      <c r="J10" s="172"/>
      <c r="K10" s="14"/>
      <c r="L10" s="14"/>
      <c r="M10" s="14"/>
      <c r="N10" s="14"/>
    </row>
    <row r="11" spans="1:14" ht="36.75" customHeight="1">
      <c r="A11" s="10" t="s">
        <v>62</v>
      </c>
      <c r="B11" s="9">
        <v>4</v>
      </c>
      <c r="C11" s="14"/>
      <c r="D11" s="14"/>
      <c r="E11" s="14"/>
      <c r="F11" s="14"/>
      <c r="G11" s="14"/>
      <c r="H11" s="14"/>
      <c r="I11" s="172"/>
      <c r="J11" s="172"/>
      <c r="K11" s="14"/>
      <c r="L11" s="14"/>
      <c r="M11" s="14"/>
      <c r="N11" s="14"/>
    </row>
    <row r="12" spans="1:14" ht="36.75" customHeight="1">
      <c r="A12" s="10" t="s">
        <v>63</v>
      </c>
      <c r="B12" s="9">
        <v>5</v>
      </c>
      <c r="C12" s="14"/>
      <c r="D12" s="14"/>
      <c r="E12" s="14"/>
      <c r="F12" s="14"/>
      <c r="G12" s="14"/>
      <c r="H12" s="14"/>
      <c r="I12" s="172"/>
      <c r="J12" s="172"/>
      <c r="K12" s="14"/>
      <c r="L12" s="14"/>
      <c r="M12" s="14"/>
      <c r="N12" s="14"/>
    </row>
    <row r="13" spans="1:14" ht="36.75" customHeight="1">
      <c r="A13" s="175" t="s">
        <v>634</v>
      </c>
      <c r="B13" s="9">
        <v>6</v>
      </c>
      <c r="C13" s="14"/>
      <c r="D13" s="14"/>
      <c r="E13" s="14"/>
      <c r="F13" s="14"/>
      <c r="G13" s="14"/>
      <c r="H13" s="14"/>
      <c r="I13" s="172"/>
      <c r="J13" s="172">
        <v>306000</v>
      </c>
      <c r="K13" s="14"/>
      <c r="L13" s="14"/>
      <c r="M13" s="14"/>
      <c r="N13" s="14">
        <f>J13</f>
        <v>306000</v>
      </c>
    </row>
    <row r="14" spans="1:14" ht="36.75" customHeight="1">
      <c r="A14" s="10" t="s">
        <v>64</v>
      </c>
      <c r="B14" s="9">
        <v>9</v>
      </c>
      <c r="C14" s="14"/>
      <c r="D14" s="14"/>
      <c r="E14" s="14"/>
      <c r="F14" s="14"/>
      <c r="G14" s="14"/>
      <c r="H14" s="14"/>
      <c r="I14" s="172"/>
      <c r="J14" s="172"/>
      <c r="K14" s="14"/>
      <c r="L14" s="14"/>
      <c r="M14" s="14"/>
      <c r="N14" s="14"/>
    </row>
    <row r="15" spans="1:14" ht="36.75" customHeight="1">
      <c r="A15" s="9" t="s">
        <v>65</v>
      </c>
      <c r="B15" s="9">
        <v>11</v>
      </c>
      <c r="C15" s="14"/>
      <c r="D15" s="14"/>
      <c r="E15" s="14"/>
      <c r="F15" s="14"/>
      <c r="G15" s="14"/>
      <c r="H15" s="14"/>
      <c r="I15" s="172"/>
      <c r="J15" s="172">
        <f>J13</f>
        <v>306000</v>
      </c>
      <c r="K15" s="14"/>
      <c r="L15" s="14"/>
      <c r="M15" s="14"/>
      <c r="N15" s="14">
        <f>J15</f>
        <v>306000</v>
      </c>
    </row>
    <row r="16" spans="1:14" ht="36.75" customHeight="1">
      <c r="A16" s="10" t="s">
        <v>66</v>
      </c>
      <c r="B16" s="9"/>
      <c r="C16" s="14"/>
      <c r="D16" s="14"/>
      <c r="E16" s="14"/>
      <c r="F16" s="14"/>
      <c r="G16" s="14"/>
      <c r="H16" s="14"/>
      <c r="I16" s="172"/>
      <c r="J16" s="172">
        <f>J23+J25</f>
        <v>354916.93</v>
      </c>
      <c r="K16" s="14"/>
      <c r="L16" s="14"/>
      <c r="M16" s="14"/>
      <c r="N16" s="14">
        <f>J16</f>
        <v>354916.93</v>
      </c>
    </row>
    <row r="17" spans="1:14" ht="36.75" customHeight="1">
      <c r="A17" s="10" t="s">
        <v>67</v>
      </c>
      <c r="B17" s="9">
        <v>12</v>
      </c>
      <c r="C17" s="14"/>
      <c r="D17" s="14"/>
      <c r="E17" s="14"/>
      <c r="F17" s="14"/>
      <c r="G17" s="14"/>
      <c r="H17" s="14"/>
      <c r="I17" s="172"/>
      <c r="J17" s="172"/>
      <c r="K17" s="14"/>
      <c r="L17" s="14"/>
      <c r="M17" s="14"/>
      <c r="N17" s="14"/>
    </row>
    <row r="18" spans="1:14" ht="36.75" customHeight="1" hidden="1">
      <c r="A18" s="10"/>
      <c r="B18" s="9">
        <v>13</v>
      </c>
      <c r="C18" s="14"/>
      <c r="D18" s="14"/>
      <c r="E18" s="14"/>
      <c r="F18" s="14"/>
      <c r="G18" s="14"/>
      <c r="H18" s="14"/>
      <c r="I18" s="172"/>
      <c r="J18" s="172"/>
      <c r="K18" s="14"/>
      <c r="L18" s="14"/>
      <c r="M18" s="14"/>
      <c r="N18" s="14"/>
    </row>
    <row r="19" spans="1:14" ht="36.75" customHeight="1" hidden="1">
      <c r="A19" s="10"/>
      <c r="B19" s="9">
        <v>14</v>
      </c>
      <c r="C19" s="14"/>
      <c r="D19" s="14"/>
      <c r="E19" s="14"/>
      <c r="F19" s="14"/>
      <c r="G19" s="14"/>
      <c r="H19" s="14"/>
      <c r="I19" s="172"/>
      <c r="J19" s="172"/>
      <c r="K19" s="14"/>
      <c r="L19" s="14"/>
      <c r="M19" s="14"/>
      <c r="N19" s="14"/>
    </row>
    <row r="20" spans="1:14" ht="36.75" customHeight="1" hidden="1">
      <c r="A20" s="10"/>
      <c r="B20" s="9">
        <v>15</v>
      </c>
      <c r="C20" s="14"/>
      <c r="D20" s="14"/>
      <c r="E20" s="14"/>
      <c r="F20" s="14"/>
      <c r="G20" s="14"/>
      <c r="H20" s="14"/>
      <c r="I20" s="172"/>
      <c r="J20" s="172"/>
      <c r="K20" s="14"/>
      <c r="L20" s="14"/>
      <c r="M20" s="14"/>
      <c r="N20" s="14"/>
    </row>
    <row r="21" spans="1:14" ht="36.75" customHeight="1" hidden="1">
      <c r="A21" s="10"/>
      <c r="B21" s="9">
        <v>16</v>
      </c>
      <c r="C21" s="14"/>
      <c r="D21" s="14"/>
      <c r="E21" s="14"/>
      <c r="F21" s="14"/>
      <c r="G21" s="14"/>
      <c r="H21" s="14"/>
      <c r="I21" s="172"/>
      <c r="J21" s="172"/>
      <c r="K21" s="14"/>
      <c r="L21" s="14"/>
      <c r="M21" s="14"/>
      <c r="N21" s="14"/>
    </row>
    <row r="22" spans="1:14" ht="36.75" customHeight="1">
      <c r="A22" s="10" t="s">
        <v>76</v>
      </c>
      <c r="B22" s="9">
        <v>21</v>
      </c>
      <c r="C22" s="14"/>
      <c r="D22" s="14"/>
      <c r="E22" s="14"/>
      <c r="F22" s="14"/>
      <c r="G22" s="14"/>
      <c r="H22" s="14"/>
      <c r="I22" s="172"/>
      <c r="J22" s="172"/>
      <c r="K22" s="14"/>
      <c r="L22" s="14"/>
      <c r="M22" s="14"/>
      <c r="N22" s="14"/>
    </row>
    <row r="23" spans="1:14" ht="36.75" customHeight="1">
      <c r="A23" s="10" t="s">
        <v>77</v>
      </c>
      <c r="B23" s="9">
        <v>24</v>
      </c>
      <c r="C23" s="14"/>
      <c r="D23" s="14"/>
      <c r="E23" s="14"/>
      <c r="F23" s="14"/>
      <c r="G23" s="14"/>
      <c r="H23" s="14"/>
      <c r="I23" s="172"/>
      <c r="J23" s="172">
        <v>354311.27</v>
      </c>
      <c r="K23" s="14"/>
      <c r="L23" s="14"/>
      <c r="M23" s="14"/>
      <c r="N23" s="14">
        <f>J23</f>
        <v>354311.27</v>
      </c>
    </row>
    <row r="24" spans="1:14" ht="36.75" customHeight="1">
      <c r="A24" s="9" t="s">
        <v>635</v>
      </c>
      <c r="B24" s="9"/>
      <c r="C24" s="14"/>
      <c r="D24" s="14"/>
      <c r="E24" s="14"/>
      <c r="F24" s="14"/>
      <c r="G24" s="14"/>
      <c r="H24" s="14"/>
      <c r="I24" s="172"/>
      <c r="J24" s="172">
        <v>290288.37</v>
      </c>
      <c r="K24" s="14"/>
      <c r="L24" s="14"/>
      <c r="M24" s="14"/>
      <c r="N24" s="14">
        <f>J24</f>
        <v>290288.37</v>
      </c>
    </row>
    <row r="25" spans="1:14" ht="36.75" customHeight="1">
      <c r="A25" s="10" t="s">
        <v>68</v>
      </c>
      <c r="B25" s="9">
        <v>28</v>
      </c>
      <c r="C25" s="14"/>
      <c r="D25" s="14"/>
      <c r="E25" s="14"/>
      <c r="F25" s="14"/>
      <c r="G25" s="14"/>
      <c r="H25" s="14"/>
      <c r="I25" s="172"/>
      <c r="J25" s="172">
        <v>605.66</v>
      </c>
      <c r="K25" s="14"/>
      <c r="L25" s="14"/>
      <c r="M25" s="14"/>
      <c r="N25" s="14">
        <f>J25</f>
        <v>605.66</v>
      </c>
    </row>
    <row r="26" spans="1:14" ht="36.75" customHeight="1">
      <c r="A26" s="9" t="s">
        <v>69</v>
      </c>
      <c r="B26" s="9">
        <v>35</v>
      </c>
      <c r="C26" s="14"/>
      <c r="D26" s="14"/>
      <c r="E26" s="14"/>
      <c r="F26" s="14"/>
      <c r="G26" s="14"/>
      <c r="H26" s="14"/>
      <c r="I26" s="172"/>
      <c r="J26" s="172">
        <f>J23+J25</f>
        <v>354916.93</v>
      </c>
      <c r="K26" s="14"/>
      <c r="L26" s="14"/>
      <c r="M26" s="14"/>
      <c r="N26" s="14">
        <f>J26</f>
        <v>354916.93</v>
      </c>
    </row>
    <row r="27" spans="1:14" ht="52.5" customHeight="1">
      <c r="A27" s="10" t="s">
        <v>70</v>
      </c>
      <c r="B27" s="9">
        <v>40</v>
      </c>
      <c r="C27" s="15"/>
      <c r="D27" s="15"/>
      <c r="E27" s="15"/>
      <c r="F27" s="15"/>
      <c r="G27" s="15"/>
      <c r="H27" s="15"/>
      <c r="I27" s="173"/>
      <c r="J27" s="173"/>
      <c r="K27" s="15"/>
      <c r="L27" s="15"/>
      <c r="M27" s="15"/>
      <c r="N27" s="15"/>
    </row>
    <row r="28" spans="1:14" ht="58.5" customHeight="1">
      <c r="A28" s="10" t="s">
        <v>71</v>
      </c>
      <c r="B28" s="9">
        <v>45</v>
      </c>
      <c r="C28" s="15"/>
      <c r="D28" s="15"/>
      <c r="E28" s="15"/>
      <c r="F28" s="15"/>
      <c r="G28" s="15"/>
      <c r="H28" s="15"/>
      <c r="I28" s="173"/>
      <c r="J28" s="173">
        <f>J7-J16</f>
        <v>-48916.92999999999</v>
      </c>
      <c r="K28" s="15"/>
      <c r="L28" s="15"/>
      <c r="M28" s="15"/>
      <c r="N28" s="15">
        <f>J28</f>
        <v>-48916.92999999999</v>
      </c>
    </row>
  </sheetData>
  <sheetProtection/>
  <mergeCells count="13">
    <mergeCell ref="C5:D5"/>
    <mergeCell ref="E5:F5"/>
    <mergeCell ref="G5:H5"/>
    <mergeCell ref="I5:J5"/>
    <mergeCell ref="K5:L5"/>
    <mergeCell ref="M5:N5"/>
    <mergeCell ref="A1:N1"/>
    <mergeCell ref="A2:N2"/>
    <mergeCell ref="F3:H3"/>
    <mergeCell ref="A4:A5"/>
    <mergeCell ref="B4:B5"/>
    <mergeCell ref="C4:H4"/>
    <mergeCell ref="I4:N4"/>
  </mergeCells>
  <printOptions/>
  <pageMargins left="0.38" right="0.2" top="1" bottom="1" header="0.5" footer="0.5"/>
  <pageSetup fitToHeight="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K842"/>
  <sheetViews>
    <sheetView zoomScalePageLayoutView="0" workbookViewId="0" topLeftCell="A28">
      <selection activeCell="L9" sqref="L9"/>
    </sheetView>
  </sheetViews>
  <sheetFormatPr defaultColWidth="9.00390625" defaultRowHeight="22.5" customHeight="1"/>
  <cols>
    <col min="1" max="1" width="3.75390625" style="19" customWidth="1"/>
    <col min="2" max="2" width="9.00390625" style="19" customWidth="1"/>
    <col min="3" max="3" width="11.125" style="19" customWidth="1"/>
    <col min="4" max="4" width="12.50390625" style="19" customWidth="1"/>
    <col min="5" max="6" width="11.125" style="19" customWidth="1"/>
    <col min="7" max="7" width="4.375" style="19" customWidth="1"/>
    <col min="8" max="8" width="11.00390625" style="19" customWidth="1"/>
    <col min="9" max="9" width="11.75390625" style="19" customWidth="1"/>
    <col min="10" max="16384" width="9.00390625" style="19" customWidth="1"/>
  </cols>
  <sheetData>
    <row r="1" spans="1:9" s="18" customFormat="1" ht="22.5" customHeight="1">
      <c r="A1" s="259" t="str">
        <f>'[2]企业基本情况表'!$B$4</f>
        <v>东莞市沁源社会工作服务中心</v>
      </c>
      <c r="B1" s="259"/>
      <c r="C1" s="259"/>
      <c r="D1" s="259"/>
      <c r="E1" s="259"/>
      <c r="F1" s="259"/>
      <c r="G1" s="259"/>
      <c r="H1" s="259"/>
      <c r="I1" s="259"/>
    </row>
    <row r="2" spans="1:9" ht="22.5" customHeight="1">
      <c r="A2" s="259" t="s">
        <v>78</v>
      </c>
      <c r="B2" s="259"/>
      <c r="C2" s="259"/>
      <c r="D2" s="259"/>
      <c r="E2" s="259"/>
      <c r="F2" s="259"/>
      <c r="G2" s="259"/>
      <c r="H2" s="259"/>
      <c r="I2" s="259"/>
    </row>
    <row r="3" spans="1:9" s="21" customFormat="1" ht="19.5" customHeight="1">
      <c r="A3" s="242" t="s">
        <v>637</v>
      </c>
      <c r="B3" s="242"/>
      <c r="C3" s="242"/>
      <c r="D3" s="242"/>
      <c r="E3" s="242"/>
      <c r="F3" s="242"/>
      <c r="G3" s="242"/>
      <c r="H3" s="242"/>
      <c r="I3" s="242"/>
    </row>
    <row r="4" spans="1:9" s="21" customFormat="1" ht="18" customHeight="1">
      <c r="A4" s="260" t="s">
        <v>79</v>
      </c>
      <c r="B4" s="260"/>
      <c r="C4" s="260"/>
      <c r="D4" s="260"/>
      <c r="E4" s="260"/>
      <c r="F4" s="260"/>
      <c r="G4" s="260"/>
      <c r="H4" s="260"/>
      <c r="I4" s="260"/>
    </row>
    <row r="5" spans="1:2" s="21" customFormat="1" ht="22.5" customHeight="1">
      <c r="A5" s="23"/>
      <c r="B5" s="23" t="s">
        <v>609</v>
      </c>
    </row>
    <row r="6" spans="1:9" s="21" customFormat="1" ht="28.5" customHeight="1">
      <c r="A6" s="24"/>
      <c r="B6" s="253" t="s">
        <v>680</v>
      </c>
      <c r="C6" s="253"/>
      <c r="D6" s="253"/>
      <c r="E6" s="253"/>
      <c r="F6" s="253"/>
      <c r="G6" s="253"/>
      <c r="H6" s="253"/>
      <c r="I6" s="253"/>
    </row>
    <row r="7" spans="1:9" s="21" customFormat="1" ht="22.5" customHeight="1">
      <c r="A7" s="253" t="s">
        <v>682</v>
      </c>
      <c r="B7" s="253"/>
      <c r="C7" s="253"/>
      <c r="D7" s="253"/>
      <c r="E7" s="253"/>
      <c r="F7" s="253"/>
      <c r="G7" s="253"/>
      <c r="H7" s="253"/>
      <c r="I7" s="253"/>
    </row>
    <row r="8" spans="1:9" s="21" customFormat="1" ht="22.5" customHeight="1">
      <c r="A8" s="253" t="s">
        <v>681</v>
      </c>
      <c r="B8" s="253"/>
      <c r="C8" s="253"/>
      <c r="D8" s="253"/>
      <c r="E8" s="253"/>
      <c r="F8" s="253"/>
      <c r="G8" s="253"/>
      <c r="H8" s="253"/>
      <c r="I8" s="253"/>
    </row>
    <row r="9" spans="1:9" s="21" customFormat="1" ht="22.5" customHeight="1">
      <c r="A9" s="24"/>
      <c r="B9" s="258" t="s">
        <v>610</v>
      </c>
      <c r="C9" s="258"/>
      <c r="D9" s="258"/>
      <c r="E9" s="258"/>
      <c r="F9" s="258"/>
      <c r="G9" s="258"/>
      <c r="H9" s="258"/>
      <c r="I9" s="258"/>
    </row>
    <row r="10" s="21" customFormat="1" ht="22.5" customHeight="1">
      <c r="A10" s="21" t="s">
        <v>638</v>
      </c>
    </row>
    <row r="11" spans="1:2" s="21" customFormat="1" ht="22.5" customHeight="1">
      <c r="A11" s="21" t="s">
        <v>639</v>
      </c>
      <c r="B11" s="163"/>
    </row>
    <row r="12" s="21" customFormat="1" ht="22.5" customHeight="1" hidden="1">
      <c r="B12" s="163"/>
    </row>
    <row r="13" s="21" customFormat="1" ht="22.5" customHeight="1" hidden="1">
      <c r="B13" s="163"/>
    </row>
    <row r="14" s="21" customFormat="1" ht="22.5" customHeight="1" hidden="1">
      <c r="B14" s="163"/>
    </row>
    <row r="15" s="21" customFormat="1" ht="22.5" customHeight="1" hidden="1">
      <c r="B15" s="163"/>
    </row>
    <row r="16" spans="1:2" s="21" customFormat="1" ht="22.5" customHeight="1">
      <c r="A16" s="163"/>
      <c r="B16" s="164" t="s">
        <v>611</v>
      </c>
    </row>
    <row r="17" spans="1:2" s="21" customFormat="1" ht="22.5" customHeight="1">
      <c r="A17" s="163"/>
      <c r="B17" s="21" t="s">
        <v>676</v>
      </c>
    </row>
    <row r="18" s="21" customFormat="1" ht="22.5" customHeight="1">
      <c r="A18" s="21" t="s">
        <v>677</v>
      </c>
    </row>
    <row r="19" s="21" customFormat="1" ht="22.5" customHeight="1">
      <c r="A19" s="21" t="s">
        <v>678</v>
      </c>
    </row>
    <row r="20" spans="1:2" s="21" customFormat="1" ht="22.5" customHeight="1">
      <c r="A20" s="163"/>
      <c r="B20" s="164" t="s">
        <v>612</v>
      </c>
    </row>
    <row r="21" s="21" customFormat="1" ht="22.5" customHeight="1">
      <c r="A21" s="21" t="s">
        <v>679</v>
      </c>
    </row>
    <row r="22" spans="1:2" s="21" customFormat="1" ht="22.5" customHeight="1">
      <c r="A22" s="21" t="s">
        <v>627</v>
      </c>
      <c r="B22" s="163"/>
    </row>
    <row r="23" spans="1:2" s="21" customFormat="1" ht="22.5" customHeight="1">
      <c r="A23" s="163"/>
      <c r="B23" s="164" t="s">
        <v>613</v>
      </c>
    </row>
    <row r="24" spans="1:2" s="21" customFormat="1" ht="22.5" customHeight="1">
      <c r="A24" s="163"/>
      <c r="B24" s="21" t="s">
        <v>640</v>
      </c>
    </row>
    <row r="25" spans="1:2" s="21" customFormat="1" ht="22.5" customHeight="1">
      <c r="A25" s="21" t="s">
        <v>628</v>
      </c>
      <c r="B25" s="163"/>
    </row>
    <row r="26" spans="1:2" s="21" customFormat="1" ht="22.5" customHeight="1">
      <c r="A26" s="163"/>
      <c r="B26" s="164" t="s">
        <v>614</v>
      </c>
    </row>
    <row r="27" spans="1:2" s="21" customFormat="1" ht="22.5" customHeight="1">
      <c r="A27" s="163"/>
      <c r="B27" s="21" t="s">
        <v>641</v>
      </c>
    </row>
    <row r="28" s="21" customFormat="1" ht="20.25" customHeight="1">
      <c r="A28" s="21" t="s">
        <v>629</v>
      </c>
    </row>
    <row r="29" spans="1:2" s="21" customFormat="1" ht="22.5" customHeight="1">
      <c r="A29" s="163"/>
      <c r="B29" s="164" t="s">
        <v>615</v>
      </c>
    </row>
    <row r="30" spans="1:2" s="21" customFormat="1" ht="22.5" customHeight="1">
      <c r="A30" s="163"/>
      <c r="B30" s="194" t="s">
        <v>720</v>
      </c>
    </row>
    <row r="31" s="21" customFormat="1" ht="8.25" customHeight="1"/>
    <row r="32" spans="1:2" s="21" customFormat="1" ht="22.5" customHeight="1">
      <c r="A32" s="163"/>
      <c r="B32" s="164" t="s">
        <v>616</v>
      </c>
    </row>
    <row r="33" s="176" customFormat="1" ht="22.5" customHeight="1">
      <c r="A33" s="21" t="s">
        <v>721</v>
      </c>
    </row>
    <row r="34" spans="1:2" s="21" customFormat="1" ht="22.5" customHeight="1">
      <c r="A34" s="163"/>
      <c r="B34" s="164" t="s">
        <v>617</v>
      </c>
    </row>
    <row r="35" spans="1:2" s="21" customFormat="1" ht="22.5" customHeight="1">
      <c r="A35" s="163"/>
      <c r="B35" s="21" t="s">
        <v>642</v>
      </c>
    </row>
    <row r="36" spans="1:2" s="21" customFormat="1" ht="22.5" customHeight="1">
      <c r="A36" s="21" t="s">
        <v>643</v>
      </c>
      <c r="B36" s="163"/>
    </row>
    <row r="37" spans="1:2" s="21" customFormat="1" ht="22.5" customHeight="1">
      <c r="A37" s="23"/>
      <c r="B37" s="23" t="s">
        <v>630</v>
      </c>
    </row>
    <row r="38" s="21" customFormat="1" ht="22.5" customHeight="1">
      <c r="B38" s="21" t="s">
        <v>81</v>
      </c>
    </row>
    <row r="39" s="21" customFormat="1" ht="22.5" customHeight="1">
      <c r="B39" s="21" t="s">
        <v>608</v>
      </c>
    </row>
    <row r="40" s="21" customFormat="1" ht="22.5" customHeight="1">
      <c r="B40" s="21" t="s">
        <v>82</v>
      </c>
    </row>
    <row r="41" s="21" customFormat="1" ht="22.5" customHeight="1">
      <c r="B41" s="21" t="s">
        <v>83</v>
      </c>
    </row>
    <row r="42" s="21" customFormat="1" ht="22.5" customHeight="1">
      <c r="B42" s="21" t="s">
        <v>84</v>
      </c>
    </row>
    <row r="43" s="21" customFormat="1" ht="22.5" customHeight="1">
      <c r="B43" s="21" t="s">
        <v>85</v>
      </c>
    </row>
    <row r="44" s="21" customFormat="1" ht="22.5" customHeight="1">
      <c r="B44" s="21" t="s">
        <v>86</v>
      </c>
    </row>
    <row r="45" s="21" customFormat="1" ht="22.5" customHeight="1">
      <c r="B45" s="21" t="s">
        <v>87</v>
      </c>
    </row>
    <row r="46" s="21" customFormat="1" ht="22.5" customHeight="1" hidden="1">
      <c r="B46" s="21" t="s">
        <v>88</v>
      </c>
    </row>
    <row r="47" spans="1:9" s="21" customFormat="1" ht="22.5" customHeight="1" hidden="1">
      <c r="A47" s="25"/>
      <c r="B47" s="253" t="s">
        <v>89</v>
      </c>
      <c r="C47" s="253"/>
      <c r="D47" s="253"/>
      <c r="E47" s="253"/>
      <c r="F47" s="253"/>
      <c r="G47" s="253"/>
      <c r="H47" s="253"/>
      <c r="I47" s="253"/>
    </row>
    <row r="48" spans="1:9" s="21" customFormat="1" ht="22.5" customHeight="1" hidden="1">
      <c r="A48" s="253" t="s">
        <v>90</v>
      </c>
      <c r="B48" s="253"/>
      <c r="C48" s="253"/>
      <c r="D48" s="253"/>
      <c r="E48" s="253"/>
      <c r="F48" s="253"/>
      <c r="G48" s="253"/>
      <c r="H48" s="253"/>
      <c r="I48" s="253"/>
    </row>
    <row r="49" spans="1:9" s="21" customFormat="1" ht="22.5" customHeight="1" hidden="1">
      <c r="A49" s="253" t="s">
        <v>91</v>
      </c>
      <c r="B49" s="253"/>
      <c r="C49" s="253"/>
      <c r="D49" s="253"/>
      <c r="E49" s="253"/>
      <c r="F49" s="253"/>
      <c r="G49" s="253"/>
      <c r="H49" s="253"/>
      <c r="I49" s="253"/>
    </row>
    <row r="50" spans="1:9" s="21" customFormat="1" ht="22.5" customHeight="1" hidden="1">
      <c r="A50" s="253" t="s">
        <v>92</v>
      </c>
      <c r="B50" s="253"/>
      <c r="C50" s="253"/>
      <c r="D50" s="253"/>
      <c r="E50" s="253"/>
      <c r="F50" s="253"/>
      <c r="G50" s="253"/>
      <c r="H50" s="253"/>
      <c r="I50" s="253"/>
    </row>
    <row r="51" spans="1:9" s="21" customFormat="1" ht="22.5" customHeight="1" hidden="1">
      <c r="A51" s="25"/>
      <c r="B51" s="21" t="s">
        <v>93</v>
      </c>
      <c r="I51" s="26"/>
    </row>
    <row r="52" spans="1:9" s="21" customFormat="1" ht="22.5" customHeight="1" hidden="1">
      <c r="A52" s="25"/>
      <c r="B52" s="253" t="s">
        <v>94</v>
      </c>
      <c r="C52" s="253"/>
      <c r="D52" s="253"/>
      <c r="E52" s="253"/>
      <c r="F52" s="253"/>
      <c r="G52" s="253"/>
      <c r="H52" s="253"/>
      <c r="I52" s="253"/>
    </row>
    <row r="53" spans="1:9" s="21" customFormat="1" ht="22.5" customHeight="1" hidden="1">
      <c r="A53" s="253" t="s">
        <v>95</v>
      </c>
      <c r="B53" s="253"/>
      <c r="C53" s="253"/>
      <c r="D53" s="253"/>
      <c r="E53" s="253"/>
      <c r="F53" s="253"/>
      <c r="G53" s="253"/>
      <c r="H53" s="253"/>
      <c r="I53" s="253"/>
    </row>
    <row r="54" spans="1:9" s="21" customFormat="1" ht="22.5" customHeight="1" hidden="1">
      <c r="A54" s="253" t="s">
        <v>96</v>
      </c>
      <c r="B54" s="253"/>
      <c r="C54" s="253"/>
      <c r="D54" s="253"/>
      <c r="E54" s="253"/>
      <c r="F54" s="253"/>
      <c r="G54" s="253"/>
      <c r="H54" s="253"/>
      <c r="I54" s="253"/>
    </row>
    <row r="55" spans="1:9" s="21" customFormat="1" ht="22.5" customHeight="1" hidden="1">
      <c r="A55" s="253" t="s">
        <v>97</v>
      </c>
      <c r="B55" s="253"/>
      <c r="C55" s="253"/>
      <c r="D55" s="253"/>
      <c r="E55" s="253"/>
      <c r="F55" s="253"/>
      <c r="G55" s="253"/>
      <c r="H55" s="253"/>
      <c r="I55" s="253"/>
    </row>
    <row r="56" spans="1:9" s="21" customFormat="1" ht="22.5" customHeight="1" hidden="1">
      <c r="A56" s="25"/>
      <c r="B56" s="253" t="s">
        <v>98</v>
      </c>
      <c r="C56" s="253"/>
      <c r="D56" s="253"/>
      <c r="E56" s="253"/>
      <c r="F56" s="253"/>
      <c r="G56" s="253"/>
      <c r="H56" s="253"/>
      <c r="I56" s="253"/>
    </row>
    <row r="57" spans="1:9" s="21" customFormat="1" ht="22.5" customHeight="1" hidden="1">
      <c r="A57" s="253" t="s">
        <v>99</v>
      </c>
      <c r="B57" s="253"/>
      <c r="C57" s="253"/>
      <c r="D57" s="253"/>
      <c r="E57" s="253"/>
      <c r="F57" s="253"/>
      <c r="G57" s="253"/>
      <c r="H57" s="253"/>
      <c r="I57" s="253"/>
    </row>
    <row r="58" spans="1:9" s="21" customFormat="1" ht="22.5" customHeight="1" hidden="1">
      <c r="A58" s="253" t="s">
        <v>100</v>
      </c>
      <c r="B58" s="253"/>
      <c r="C58" s="253"/>
      <c r="D58" s="253"/>
      <c r="E58" s="253"/>
      <c r="F58" s="253"/>
      <c r="G58" s="253"/>
      <c r="H58" s="253"/>
      <c r="I58" s="253"/>
    </row>
    <row r="59" spans="1:9" s="21" customFormat="1" ht="22.5" customHeight="1" hidden="1">
      <c r="A59" s="253" t="s">
        <v>101</v>
      </c>
      <c r="B59" s="253"/>
      <c r="C59" s="253"/>
      <c r="D59" s="253"/>
      <c r="E59" s="253"/>
      <c r="F59" s="253"/>
      <c r="G59" s="253"/>
      <c r="H59" s="253"/>
      <c r="I59" s="253"/>
    </row>
    <row r="60" spans="1:9" s="21" customFormat="1" ht="22.5" customHeight="1" hidden="1">
      <c r="A60" s="25" t="s">
        <v>102</v>
      </c>
      <c r="B60" s="253" t="s">
        <v>103</v>
      </c>
      <c r="C60" s="253"/>
      <c r="D60" s="253"/>
      <c r="E60" s="253"/>
      <c r="F60" s="253"/>
      <c r="G60" s="253"/>
      <c r="H60" s="253"/>
      <c r="I60" s="253"/>
    </row>
    <row r="61" s="21" customFormat="1" ht="22.5" customHeight="1" hidden="1">
      <c r="B61" s="21" t="s">
        <v>104</v>
      </c>
    </row>
    <row r="62" spans="1:9" s="21" customFormat="1" ht="22.5" customHeight="1" hidden="1">
      <c r="A62" s="25" t="s">
        <v>105</v>
      </c>
      <c r="B62" s="253" t="s">
        <v>106</v>
      </c>
      <c r="C62" s="253"/>
      <c r="D62" s="253"/>
      <c r="E62" s="253"/>
      <c r="F62" s="253"/>
      <c r="G62" s="253"/>
      <c r="H62" s="253"/>
      <c r="I62" s="253"/>
    </row>
    <row r="63" spans="1:9" s="21" customFormat="1" ht="22.5" customHeight="1" hidden="1">
      <c r="A63" s="253" t="s">
        <v>107</v>
      </c>
      <c r="B63" s="253"/>
      <c r="C63" s="253"/>
      <c r="D63" s="253"/>
      <c r="E63" s="253"/>
      <c r="F63" s="253"/>
      <c r="G63" s="253"/>
      <c r="H63" s="253"/>
      <c r="I63" s="253"/>
    </row>
    <row r="64" spans="1:9" s="21" customFormat="1" ht="22.5" customHeight="1" hidden="1">
      <c r="A64" s="25"/>
      <c r="B64" s="21" t="s">
        <v>108</v>
      </c>
      <c r="C64" s="25"/>
      <c r="D64" s="25"/>
      <c r="E64" s="25"/>
      <c r="F64" s="25"/>
      <c r="G64" s="25"/>
      <c r="H64" s="25"/>
      <c r="I64" s="25"/>
    </row>
    <row r="65" spans="1:9" s="21" customFormat="1" ht="22.5" customHeight="1" hidden="1">
      <c r="A65" s="25"/>
      <c r="B65" s="253" t="s">
        <v>109</v>
      </c>
      <c r="C65" s="253"/>
      <c r="D65" s="253"/>
      <c r="E65" s="253"/>
      <c r="F65" s="253"/>
      <c r="G65" s="253"/>
      <c r="H65" s="253"/>
      <c r="I65" s="253"/>
    </row>
    <row r="66" spans="1:9" s="21" customFormat="1" ht="22.5" customHeight="1" hidden="1">
      <c r="A66" s="253" t="s">
        <v>110</v>
      </c>
      <c r="B66" s="253"/>
      <c r="C66" s="253"/>
      <c r="D66" s="253"/>
      <c r="E66" s="253"/>
      <c r="F66" s="253"/>
      <c r="G66" s="253"/>
      <c r="H66" s="253"/>
      <c r="I66" s="253"/>
    </row>
    <row r="67" spans="1:9" s="21" customFormat="1" ht="22.5" customHeight="1" hidden="1">
      <c r="A67" s="253" t="s">
        <v>111</v>
      </c>
      <c r="B67" s="253"/>
      <c r="C67" s="253"/>
      <c r="D67" s="253"/>
      <c r="E67" s="253"/>
      <c r="F67" s="253"/>
      <c r="G67" s="253"/>
      <c r="H67" s="253"/>
      <c r="I67" s="253"/>
    </row>
    <row r="68" spans="1:9" s="21" customFormat="1" ht="22.5" customHeight="1" hidden="1">
      <c r="A68" s="253" t="s">
        <v>112</v>
      </c>
      <c r="B68" s="253"/>
      <c r="C68" s="253"/>
      <c r="D68" s="253"/>
      <c r="E68" s="253"/>
      <c r="F68" s="253"/>
      <c r="G68" s="253"/>
      <c r="H68" s="253"/>
      <c r="I68" s="253"/>
    </row>
    <row r="69" spans="1:9" s="21" customFormat="1" ht="22.5" customHeight="1" hidden="1">
      <c r="A69" s="25"/>
      <c r="B69" s="253" t="s">
        <v>113</v>
      </c>
      <c r="C69" s="253"/>
      <c r="D69" s="253"/>
      <c r="E69" s="253"/>
      <c r="F69" s="253"/>
      <c r="G69" s="253"/>
      <c r="H69" s="253"/>
      <c r="I69" s="253"/>
    </row>
    <row r="70" s="21" customFormat="1" ht="22.5" customHeight="1" hidden="1">
      <c r="B70" s="21" t="s">
        <v>114</v>
      </c>
    </row>
    <row r="71" s="21" customFormat="1" ht="22.5" customHeight="1" hidden="1">
      <c r="B71" s="21" t="s">
        <v>115</v>
      </c>
    </row>
    <row r="72" spans="1:9" s="21" customFormat="1" ht="22.5" customHeight="1" hidden="1">
      <c r="A72" s="25"/>
      <c r="B72" s="253" t="s">
        <v>116</v>
      </c>
      <c r="C72" s="253"/>
      <c r="D72" s="253"/>
      <c r="E72" s="253"/>
      <c r="F72" s="253"/>
      <c r="G72" s="253"/>
      <c r="H72" s="253"/>
      <c r="I72" s="253"/>
    </row>
    <row r="73" spans="1:9" s="21" customFormat="1" ht="22.5" customHeight="1" hidden="1">
      <c r="A73" s="253" t="s">
        <v>117</v>
      </c>
      <c r="B73" s="253"/>
      <c r="C73" s="253"/>
      <c r="D73" s="253"/>
      <c r="E73" s="253"/>
      <c r="F73" s="253"/>
      <c r="G73" s="253"/>
      <c r="H73" s="253"/>
      <c r="I73" s="253"/>
    </row>
    <row r="74" spans="1:9" s="21" customFormat="1" ht="22.5" customHeight="1" hidden="1">
      <c r="A74" s="253" t="s">
        <v>118</v>
      </c>
      <c r="B74" s="253"/>
      <c r="C74" s="253"/>
      <c r="D74" s="253"/>
      <c r="E74" s="253"/>
      <c r="F74" s="253"/>
      <c r="G74" s="253"/>
      <c r="H74" s="253"/>
      <c r="I74" s="253"/>
    </row>
    <row r="75" spans="1:9" s="21" customFormat="1" ht="22.5" customHeight="1" hidden="1">
      <c r="A75" s="253" t="s">
        <v>119</v>
      </c>
      <c r="B75" s="253"/>
      <c r="C75" s="253"/>
      <c r="D75" s="253"/>
      <c r="E75" s="253"/>
      <c r="F75" s="253"/>
      <c r="G75" s="253"/>
      <c r="H75" s="253"/>
      <c r="I75" s="253"/>
    </row>
    <row r="76" s="21" customFormat="1" ht="22.5" customHeight="1" hidden="1">
      <c r="B76" s="21" t="s">
        <v>120</v>
      </c>
    </row>
    <row r="77" s="21" customFormat="1" ht="22.5" customHeight="1" hidden="1">
      <c r="B77" s="21" t="s">
        <v>121</v>
      </c>
    </row>
    <row r="78" s="21" customFormat="1" ht="22.5" customHeight="1" hidden="1">
      <c r="B78" s="21" t="s">
        <v>122</v>
      </c>
    </row>
    <row r="79" s="21" customFormat="1" ht="22.5" customHeight="1" hidden="1">
      <c r="B79" s="21" t="s">
        <v>123</v>
      </c>
    </row>
    <row r="80" s="21" customFormat="1" ht="22.5" customHeight="1" hidden="1">
      <c r="B80" s="21" t="s">
        <v>124</v>
      </c>
    </row>
    <row r="81" spans="1:9" s="21" customFormat="1" ht="22.5" customHeight="1" hidden="1">
      <c r="A81" s="25"/>
      <c r="B81" s="253" t="s">
        <v>125</v>
      </c>
      <c r="C81" s="253"/>
      <c r="D81" s="253"/>
      <c r="E81" s="253"/>
      <c r="F81" s="253"/>
      <c r="G81" s="253"/>
      <c r="H81" s="253"/>
      <c r="I81" s="253"/>
    </row>
    <row r="82" spans="1:9" s="21" customFormat="1" ht="22.5" customHeight="1" hidden="1">
      <c r="A82" s="253" t="s">
        <v>126</v>
      </c>
      <c r="B82" s="253"/>
      <c r="C82" s="253"/>
      <c r="D82" s="253"/>
      <c r="E82" s="253"/>
      <c r="F82" s="253"/>
      <c r="G82" s="253"/>
      <c r="H82" s="253"/>
      <c r="I82" s="253"/>
    </row>
    <row r="83" spans="1:9" s="21" customFormat="1" ht="22.5" customHeight="1" hidden="1">
      <c r="A83" s="25"/>
      <c r="B83" s="253" t="s">
        <v>127</v>
      </c>
      <c r="C83" s="253"/>
      <c r="D83" s="253"/>
      <c r="E83" s="253"/>
      <c r="F83" s="253"/>
      <c r="G83" s="253"/>
      <c r="H83" s="253"/>
      <c r="I83" s="253"/>
    </row>
    <row r="84" spans="1:9" s="21" customFormat="1" ht="22.5" customHeight="1" hidden="1">
      <c r="A84" s="253" t="s">
        <v>128</v>
      </c>
      <c r="B84" s="253"/>
      <c r="C84" s="253"/>
      <c r="D84" s="253"/>
      <c r="E84" s="253"/>
      <c r="F84" s="253"/>
      <c r="G84" s="253"/>
      <c r="H84" s="253"/>
      <c r="I84" s="253"/>
    </row>
    <row r="85" spans="1:9" s="21" customFormat="1" ht="22.5" customHeight="1" hidden="1">
      <c r="A85" s="253" t="s">
        <v>129</v>
      </c>
      <c r="B85" s="253"/>
      <c r="C85" s="253"/>
      <c r="D85" s="253"/>
      <c r="E85" s="253"/>
      <c r="F85" s="253"/>
      <c r="G85" s="253"/>
      <c r="H85" s="253"/>
      <c r="I85" s="253"/>
    </row>
    <row r="86" spans="1:9" s="21" customFormat="1" ht="22.5" customHeight="1" hidden="1">
      <c r="A86" s="25"/>
      <c r="B86" s="253" t="s">
        <v>130</v>
      </c>
      <c r="C86" s="253"/>
      <c r="D86" s="253"/>
      <c r="E86" s="253"/>
      <c r="F86" s="253"/>
      <c r="G86" s="253"/>
      <c r="H86" s="253"/>
      <c r="I86" s="253"/>
    </row>
    <row r="87" spans="1:9" s="21" customFormat="1" ht="22.5" customHeight="1" hidden="1">
      <c r="A87" s="25"/>
      <c r="B87" s="253" t="s">
        <v>131</v>
      </c>
      <c r="C87" s="253"/>
      <c r="D87" s="253"/>
      <c r="E87" s="253"/>
      <c r="F87" s="253"/>
      <c r="G87" s="253"/>
      <c r="H87" s="253"/>
      <c r="I87" s="253"/>
    </row>
    <row r="88" spans="1:9" s="21" customFormat="1" ht="22.5" customHeight="1" hidden="1">
      <c r="A88" s="253" t="s">
        <v>132</v>
      </c>
      <c r="B88" s="253"/>
      <c r="C88" s="253"/>
      <c r="D88" s="253"/>
      <c r="E88" s="253"/>
      <c r="F88" s="253"/>
      <c r="G88" s="253"/>
      <c r="H88" s="253"/>
      <c r="I88" s="253"/>
    </row>
    <row r="89" spans="2:9" s="21" customFormat="1" ht="22.5" customHeight="1" hidden="1">
      <c r="B89" s="21" t="s">
        <v>133</v>
      </c>
      <c r="C89" s="27"/>
      <c r="D89" s="27"/>
      <c r="E89" s="27"/>
      <c r="F89" s="27"/>
      <c r="G89" s="27"/>
      <c r="H89" s="27"/>
      <c r="I89" s="27"/>
    </row>
    <row r="90" spans="1:9" s="21" customFormat="1" ht="22.5" customHeight="1" hidden="1">
      <c r="A90" s="25"/>
      <c r="B90" s="253" t="s">
        <v>134</v>
      </c>
      <c r="C90" s="253"/>
      <c r="D90" s="253"/>
      <c r="E90" s="253"/>
      <c r="F90" s="253"/>
      <c r="G90" s="253"/>
      <c r="H90" s="253"/>
      <c r="I90" s="253"/>
    </row>
    <row r="91" spans="1:9" s="21" customFormat="1" ht="22.5" customHeight="1" hidden="1">
      <c r="A91" s="253" t="s">
        <v>135</v>
      </c>
      <c r="B91" s="253"/>
      <c r="C91" s="253"/>
      <c r="D91" s="253"/>
      <c r="E91" s="253"/>
      <c r="F91" s="253"/>
      <c r="G91" s="253"/>
      <c r="H91" s="253"/>
      <c r="I91" s="253"/>
    </row>
    <row r="92" spans="1:9" s="21" customFormat="1" ht="22.5" customHeight="1" hidden="1">
      <c r="A92" s="253" t="s">
        <v>136</v>
      </c>
      <c r="B92" s="253"/>
      <c r="C92" s="253"/>
      <c r="D92" s="253"/>
      <c r="E92" s="253"/>
      <c r="F92" s="253"/>
      <c r="G92" s="253"/>
      <c r="H92" s="253"/>
      <c r="I92" s="253"/>
    </row>
    <row r="93" spans="1:9" s="21" customFormat="1" ht="22.5" customHeight="1" hidden="1">
      <c r="A93" s="253" t="s">
        <v>137</v>
      </c>
      <c r="B93" s="253"/>
      <c r="C93" s="253"/>
      <c r="D93" s="253"/>
      <c r="E93" s="253"/>
      <c r="F93" s="253"/>
      <c r="G93" s="253"/>
      <c r="H93" s="253"/>
      <c r="I93" s="253"/>
    </row>
    <row r="94" spans="1:9" s="21" customFormat="1" ht="22.5" customHeight="1" hidden="1">
      <c r="A94" s="25"/>
      <c r="B94" s="253" t="s">
        <v>138</v>
      </c>
      <c r="C94" s="253"/>
      <c r="D94" s="253"/>
      <c r="E94" s="253"/>
      <c r="F94" s="253"/>
      <c r="G94" s="253"/>
      <c r="H94" s="253"/>
      <c r="I94" s="253"/>
    </row>
    <row r="95" spans="1:9" s="21" customFormat="1" ht="22.5" customHeight="1" hidden="1">
      <c r="A95" s="253" t="s">
        <v>139</v>
      </c>
      <c r="B95" s="253"/>
      <c r="C95" s="253"/>
      <c r="D95" s="253"/>
      <c r="E95" s="253"/>
      <c r="F95" s="253"/>
      <c r="G95" s="253"/>
      <c r="H95" s="253"/>
      <c r="I95" s="253"/>
    </row>
    <row r="96" spans="1:9" s="21" customFormat="1" ht="22.5" customHeight="1" hidden="1">
      <c r="A96" s="253" t="s">
        <v>140</v>
      </c>
      <c r="B96" s="253"/>
      <c r="C96" s="253"/>
      <c r="D96" s="253"/>
      <c r="E96" s="253"/>
      <c r="F96" s="253"/>
      <c r="G96" s="253"/>
      <c r="H96" s="253"/>
      <c r="I96" s="253"/>
    </row>
    <row r="97" spans="1:9" s="21" customFormat="1" ht="22.5" customHeight="1" hidden="1">
      <c r="A97" s="25"/>
      <c r="B97" s="253" t="s">
        <v>141</v>
      </c>
      <c r="C97" s="253"/>
      <c r="D97" s="253"/>
      <c r="E97" s="253"/>
      <c r="F97" s="253"/>
      <c r="G97" s="253"/>
      <c r="H97" s="253"/>
      <c r="I97" s="253"/>
    </row>
    <row r="98" spans="1:9" s="21" customFormat="1" ht="22.5" customHeight="1" hidden="1">
      <c r="A98" s="253" t="s">
        <v>142</v>
      </c>
      <c r="B98" s="253"/>
      <c r="C98" s="253"/>
      <c r="D98" s="253"/>
      <c r="E98" s="253"/>
      <c r="F98" s="253"/>
      <c r="G98" s="253"/>
      <c r="H98" s="253"/>
      <c r="I98" s="253"/>
    </row>
    <row r="99" spans="1:9" s="21" customFormat="1" ht="22.5" customHeight="1" hidden="1">
      <c r="A99" s="253" t="s">
        <v>143</v>
      </c>
      <c r="B99" s="253"/>
      <c r="C99" s="253"/>
      <c r="D99" s="253"/>
      <c r="E99" s="253"/>
      <c r="F99" s="253"/>
      <c r="G99" s="253"/>
      <c r="H99" s="253"/>
      <c r="I99" s="253"/>
    </row>
    <row r="100" spans="1:9" s="21" customFormat="1" ht="22.5" customHeight="1" hidden="1">
      <c r="A100" s="253" t="s">
        <v>144</v>
      </c>
      <c r="B100" s="253"/>
      <c r="C100" s="253"/>
      <c r="D100" s="253"/>
      <c r="E100" s="253"/>
      <c r="F100" s="253"/>
      <c r="G100" s="253"/>
      <c r="H100" s="253"/>
      <c r="I100" s="253"/>
    </row>
    <row r="101" spans="1:9" s="21" customFormat="1" ht="22.5" customHeight="1" hidden="1">
      <c r="A101" s="253" t="s">
        <v>145</v>
      </c>
      <c r="B101" s="253"/>
      <c r="C101" s="253"/>
      <c r="D101" s="253"/>
      <c r="E101" s="253"/>
      <c r="F101" s="253"/>
      <c r="G101" s="253"/>
      <c r="H101" s="253"/>
      <c r="I101" s="253"/>
    </row>
    <row r="102" spans="1:9" s="21" customFormat="1" ht="22.5" customHeight="1" hidden="1">
      <c r="A102" s="25"/>
      <c r="B102" s="253" t="s">
        <v>146</v>
      </c>
      <c r="C102" s="253"/>
      <c r="D102" s="253"/>
      <c r="E102" s="253"/>
      <c r="F102" s="253"/>
      <c r="G102" s="253"/>
      <c r="H102" s="253"/>
      <c r="I102" s="253"/>
    </row>
    <row r="103" spans="1:9" s="21" customFormat="1" ht="22.5" customHeight="1" hidden="1">
      <c r="A103" s="253" t="s">
        <v>147</v>
      </c>
      <c r="B103" s="253"/>
      <c r="C103" s="253"/>
      <c r="D103" s="253"/>
      <c r="E103" s="253"/>
      <c r="F103" s="253"/>
      <c r="G103" s="253"/>
      <c r="H103" s="253"/>
      <c r="I103" s="253"/>
    </row>
    <row r="104" spans="2:9" s="21" customFormat="1" ht="22.5" customHeight="1" hidden="1">
      <c r="B104" s="21" t="s">
        <v>148</v>
      </c>
      <c r="C104" s="27"/>
      <c r="D104" s="27"/>
      <c r="E104" s="27"/>
      <c r="F104" s="27"/>
      <c r="G104" s="27"/>
      <c r="H104" s="27"/>
      <c r="I104" s="27"/>
    </row>
    <row r="105" spans="2:9" s="21" customFormat="1" ht="22.5" customHeight="1" hidden="1">
      <c r="B105" s="253" t="s">
        <v>149</v>
      </c>
      <c r="C105" s="253"/>
      <c r="D105" s="253"/>
      <c r="E105" s="253"/>
      <c r="F105" s="253"/>
      <c r="G105" s="253"/>
      <c r="H105" s="253"/>
      <c r="I105" s="253"/>
    </row>
    <row r="106" spans="1:9" s="21" customFormat="1" ht="22.5" customHeight="1" hidden="1">
      <c r="A106" s="25"/>
      <c r="B106" s="253" t="s">
        <v>150</v>
      </c>
      <c r="C106" s="253"/>
      <c r="D106" s="253"/>
      <c r="E106" s="253"/>
      <c r="F106" s="253"/>
      <c r="G106" s="253"/>
      <c r="H106" s="253"/>
      <c r="I106" s="253"/>
    </row>
    <row r="107" spans="1:9" s="21" customFormat="1" ht="22.5" customHeight="1" hidden="1">
      <c r="A107" s="253" t="s">
        <v>151</v>
      </c>
      <c r="B107" s="253"/>
      <c r="C107" s="253"/>
      <c r="D107" s="253"/>
      <c r="E107" s="253"/>
      <c r="F107" s="253"/>
      <c r="G107" s="253"/>
      <c r="H107" s="253"/>
      <c r="I107" s="253"/>
    </row>
    <row r="108" spans="1:9" s="21" customFormat="1" ht="22.5" customHeight="1" hidden="1">
      <c r="A108" s="25"/>
      <c r="B108" s="253" t="s">
        <v>152</v>
      </c>
      <c r="C108" s="253"/>
      <c r="D108" s="253"/>
      <c r="E108" s="253"/>
      <c r="F108" s="253"/>
      <c r="G108" s="253"/>
      <c r="H108" s="253"/>
      <c r="I108" s="253"/>
    </row>
    <row r="109" spans="1:9" s="21" customFormat="1" ht="22.5" customHeight="1" hidden="1">
      <c r="A109" s="253" t="s">
        <v>153</v>
      </c>
      <c r="B109" s="253"/>
      <c r="C109" s="253"/>
      <c r="D109" s="253"/>
      <c r="E109" s="253"/>
      <c r="F109" s="253"/>
      <c r="G109" s="253"/>
      <c r="H109" s="253"/>
      <c r="I109" s="253"/>
    </row>
    <row r="110" s="21" customFormat="1" ht="22.5" customHeight="1">
      <c r="B110" s="21" t="s">
        <v>154</v>
      </c>
    </row>
    <row r="111" spans="1:9" s="21" customFormat="1" ht="22.5" customHeight="1">
      <c r="A111" s="25"/>
      <c r="B111" s="253" t="s">
        <v>155</v>
      </c>
      <c r="C111" s="253"/>
      <c r="D111" s="253"/>
      <c r="E111" s="253"/>
      <c r="F111" s="253"/>
      <c r="G111" s="253"/>
      <c r="H111" s="253"/>
      <c r="I111" s="253"/>
    </row>
    <row r="112" spans="1:9" s="21" customFormat="1" ht="22.5" customHeight="1">
      <c r="A112" s="253" t="s">
        <v>156</v>
      </c>
      <c r="B112" s="253"/>
      <c r="C112" s="253"/>
      <c r="D112" s="253"/>
      <c r="E112" s="253"/>
      <c r="F112" s="253"/>
      <c r="G112" s="253"/>
      <c r="H112" s="253"/>
      <c r="I112" s="253"/>
    </row>
    <row r="113" spans="1:9" s="21" customFormat="1" ht="22.5" customHeight="1">
      <c r="A113" s="25"/>
      <c r="B113" s="253" t="s">
        <v>157</v>
      </c>
      <c r="C113" s="253"/>
      <c r="D113" s="253"/>
      <c r="E113" s="253"/>
      <c r="F113" s="253"/>
      <c r="G113" s="253"/>
      <c r="H113" s="253"/>
      <c r="I113" s="253"/>
    </row>
    <row r="114" spans="1:9" s="21" customFormat="1" ht="22.5" customHeight="1" hidden="1">
      <c r="A114" s="253" t="s">
        <v>158</v>
      </c>
      <c r="B114" s="253"/>
      <c r="C114" s="253"/>
      <c r="D114" s="253"/>
      <c r="E114" s="253"/>
      <c r="F114" s="253"/>
      <c r="G114" s="253"/>
      <c r="H114" s="253"/>
      <c r="I114" s="253"/>
    </row>
    <row r="115" spans="1:9" s="21" customFormat="1" ht="22.5" customHeight="1" hidden="1">
      <c r="A115" s="253" t="s">
        <v>159</v>
      </c>
      <c r="B115" s="253"/>
      <c r="C115" s="253"/>
      <c r="D115" s="253"/>
      <c r="E115" s="253"/>
      <c r="F115" s="253"/>
      <c r="G115" s="253"/>
      <c r="H115" s="253"/>
      <c r="I115" s="253"/>
    </row>
    <row r="116" spans="1:9" s="21" customFormat="1" ht="22.5" customHeight="1">
      <c r="A116" s="25" t="s">
        <v>160</v>
      </c>
      <c r="B116" s="253" t="s">
        <v>161</v>
      </c>
      <c r="C116" s="253"/>
      <c r="D116" s="253"/>
      <c r="E116" s="253"/>
      <c r="F116" s="253"/>
      <c r="G116" s="253"/>
      <c r="H116" s="253"/>
      <c r="I116" s="253"/>
    </row>
    <row r="117" spans="1:9" s="21" customFormat="1" ht="22.5" customHeight="1">
      <c r="A117" s="253" t="s">
        <v>599</v>
      </c>
      <c r="B117" s="253"/>
      <c r="C117" s="253"/>
      <c r="D117" s="253"/>
      <c r="E117" s="253"/>
      <c r="F117" s="253"/>
      <c r="G117" s="253"/>
      <c r="H117" s="253"/>
      <c r="I117" s="253"/>
    </row>
    <row r="118" spans="1:7" s="21" customFormat="1" ht="22.5" customHeight="1">
      <c r="A118" s="21" t="s">
        <v>162</v>
      </c>
      <c r="B118" s="21" t="s">
        <v>163</v>
      </c>
      <c r="D118" s="21" t="s">
        <v>164</v>
      </c>
      <c r="G118" s="21" t="s">
        <v>165</v>
      </c>
    </row>
    <row r="119" spans="2:8" s="21" customFormat="1" ht="22.5" customHeight="1" hidden="1">
      <c r="B119" s="21" t="s">
        <v>166</v>
      </c>
      <c r="D119" s="20">
        <v>20</v>
      </c>
      <c r="G119" s="257">
        <v>0.045</v>
      </c>
      <c r="H119" s="257"/>
    </row>
    <row r="120" spans="2:8" s="21" customFormat="1" ht="22.5" customHeight="1" hidden="1">
      <c r="B120" s="21" t="s">
        <v>167</v>
      </c>
      <c r="D120" s="20">
        <v>20</v>
      </c>
      <c r="G120" s="255">
        <v>0.045</v>
      </c>
      <c r="H120" s="255"/>
    </row>
    <row r="121" spans="2:8" s="21" customFormat="1" ht="22.5" customHeight="1" hidden="1">
      <c r="B121" s="28" t="s">
        <v>168</v>
      </c>
      <c r="C121" s="28"/>
      <c r="D121" s="29">
        <v>10</v>
      </c>
      <c r="E121" s="28"/>
      <c r="F121" s="28"/>
      <c r="G121" s="255">
        <v>0.09</v>
      </c>
      <c r="H121" s="255"/>
    </row>
    <row r="122" spans="2:8" s="21" customFormat="1" ht="22.5" customHeight="1" hidden="1">
      <c r="B122" s="28" t="s">
        <v>169</v>
      </c>
      <c r="C122" s="28"/>
      <c r="D122" s="29">
        <v>10</v>
      </c>
      <c r="E122" s="28"/>
      <c r="F122" s="28"/>
      <c r="G122" s="255">
        <v>0.09</v>
      </c>
      <c r="H122" s="255"/>
    </row>
    <row r="123" spans="2:8" s="21" customFormat="1" ht="22.5" customHeight="1">
      <c r="B123" s="256" t="s">
        <v>170</v>
      </c>
      <c r="C123" s="256"/>
      <c r="D123" s="29">
        <v>5</v>
      </c>
      <c r="E123" s="28"/>
      <c r="F123" s="28"/>
      <c r="G123" s="255">
        <f>0.9/5</f>
        <v>0.18</v>
      </c>
      <c r="H123" s="255"/>
    </row>
    <row r="124" spans="2:8" s="21" customFormat="1" ht="22.5" customHeight="1">
      <c r="B124" s="256" t="s">
        <v>171</v>
      </c>
      <c r="C124" s="256"/>
      <c r="D124" s="29">
        <v>5</v>
      </c>
      <c r="E124" s="28"/>
      <c r="F124" s="28"/>
      <c r="G124" s="255">
        <f>G123</f>
        <v>0.18</v>
      </c>
      <c r="H124" s="255"/>
    </row>
    <row r="125" spans="2:8" s="21" customFormat="1" ht="22.5" customHeight="1" hidden="1">
      <c r="B125" s="30" t="s">
        <v>172</v>
      </c>
      <c r="C125" s="30"/>
      <c r="D125" s="20"/>
      <c r="G125" s="31"/>
      <c r="H125" s="31"/>
    </row>
    <row r="126" spans="1:9" s="21" customFormat="1" ht="26.25" customHeight="1" hidden="1">
      <c r="A126" s="25"/>
      <c r="B126" s="253" t="s">
        <v>173</v>
      </c>
      <c r="C126" s="253"/>
      <c r="D126" s="253"/>
      <c r="E126" s="253"/>
      <c r="F126" s="253"/>
      <c r="G126" s="253"/>
      <c r="H126" s="253"/>
      <c r="I126" s="253"/>
    </row>
    <row r="127" spans="1:9" s="21" customFormat="1" ht="22.5" customHeight="1" hidden="1">
      <c r="A127" s="25"/>
      <c r="B127" s="253" t="s">
        <v>174</v>
      </c>
      <c r="C127" s="253"/>
      <c r="D127" s="253"/>
      <c r="E127" s="253"/>
      <c r="F127" s="253"/>
      <c r="G127" s="253"/>
      <c r="H127" s="253"/>
      <c r="I127" s="253"/>
    </row>
    <row r="128" spans="1:9" s="21" customFormat="1" ht="22.5" customHeight="1" hidden="1">
      <c r="A128" s="253" t="s">
        <v>175</v>
      </c>
      <c r="B128" s="253"/>
      <c r="C128" s="253"/>
      <c r="D128" s="253"/>
      <c r="E128" s="253"/>
      <c r="F128" s="253"/>
      <c r="G128" s="253"/>
      <c r="H128" s="253"/>
      <c r="I128" s="253"/>
    </row>
    <row r="129" spans="1:9" s="21" customFormat="1" ht="22.5" customHeight="1" hidden="1">
      <c r="A129" s="25"/>
      <c r="B129" s="253" t="s">
        <v>176</v>
      </c>
      <c r="C129" s="253"/>
      <c r="D129" s="253"/>
      <c r="E129" s="253"/>
      <c r="F129" s="253"/>
      <c r="G129" s="253"/>
      <c r="H129" s="253"/>
      <c r="I129" s="253"/>
    </row>
    <row r="130" spans="1:9" s="21" customFormat="1" ht="22.5" customHeight="1" hidden="1">
      <c r="A130" s="25"/>
      <c r="B130" s="253" t="s">
        <v>177</v>
      </c>
      <c r="C130" s="253"/>
      <c r="D130" s="253"/>
      <c r="E130" s="253"/>
      <c r="F130" s="253"/>
      <c r="G130" s="253"/>
      <c r="H130" s="253"/>
      <c r="I130" s="253"/>
    </row>
    <row r="131" spans="1:9" s="21" customFormat="1" ht="22.5" customHeight="1" hidden="1">
      <c r="A131" s="253" t="s">
        <v>178</v>
      </c>
      <c r="B131" s="253"/>
      <c r="C131" s="253"/>
      <c r="D131" s="253"/>
      <c r="E131" s="253"/>
      <c r="F131" s="253"/>
      <c r="G131" s="253"/>
      <c r="H131" s="253"/>
      <c r="I131" s="253"/>
    </row>
    <row r="132" spans="1:9" s="21" customFormat="1" ht="22.5" customHeight="1" hidden="1">
      <c r="A132" s="25"/>
      <c r="B132" s="253" t="s">
        <v>179</v>
      </c>
      <c r="C132" s="253"/>
      <c r="D132" s="253"/>
      <c r="E132" s="253"/>
      <c r="F132" s="253"/>
      <c r="G132" s="253"/>
      <c r="H132" s="253"/>
      <c r="I132" s="253"/>
    </row>
    <row r="133" spans="2:8" s="21" customFormat="1" ht="22.5" customHeight="1" hidden="1">
      <c r="B133" s="30" t="s">
        <v>180</v>
      </c>
      <c r="C133" s="30"/>
      <c r="D133" s="20"/>
      <c r="G133" s="31"/>
      <c r="H133" s="31"/>
    </row>
    <row r="134" spans="1:9" s="21" customFormat="1" ht="22.5" customHeight="1" hidden="1">
      <c r="A134" s="25"/>
      <c r="B134" s="253" t="s">
        <v>181</v>
      </c>
      <c r="C134" s="253"/>
      <c r="D134" s="253"/>
      <c r="E134" s="253"/>
      <c r="F134" s="253"/>
      <c r="G134" s="253"/>
      <c r="H134" s="253"/>
      <c r="I134" s="253"/>
    </row>
    <row r="135" spans="1:9" s="21" customFormat="1" ht="22.5" customHeight="1" hidden="1">
      <c r="A135" s="25"/>
      <c r="B135" s="253" t="s">
        <v>182</v>
      </c>
      <c r="C135" s="253"/>
      <c r="D135" s="253"/>
      <c r="E135" s="253"/>
      <c r="F135" s="253"/>
      <c r="G135" s="253"/>
      <c r="H135" s="253"/>
      <c r="I135" s="253"/>
    </row>
    <row r="136" spans="1:9" s="21" customFormat="1" ht="22.5" customHeight="1" hidden="1">
      <c r="A136" s="253" t="s">
        <v>183</v>
      </c>
      <c r="B136" s="253"/>
      <c r="C136" s="253"/>
      <c r="D136" s="253"/>
      <c r="E136" s="253"/>
      <c r="F136" s="253"/>
      <c r="G136" s="253"/>
      <c r="H136" s="253"/>
      <c r="I136" s="253"/>
    </row>
    <row r="137" spans="1:9" s="21" customFormat="1" ht="22.5" customHeight="1" hidden="1">
      <c r="A137" s="253" t="s">
        <v>184</v>
      </c>
      <c r="B137" s="253"/>
      <c r="C137" s="253"/>
      <c r="D137" s="253"/>
      <c r="E137" s="253"/>
      <c r="F137" s="253"/>
      <c r="G137" s="253"/>
      <c r="H137" s="253"/>
      <c r="I137" s="253"/>
    </row>
    <row r="138" spans="1:9" s="21" customFormat="1" ht="22.5" customHeight="1" hidden="1">
      <c r="A138" s="253" t="s">
        <v>185</v>
      </c>
      <c r="B138" s="253"/>
      <c r="C138" s="253"/>
      <c r="D138" s="253"/>
      <c r="E138" s="253"/>
      <c r="F138" s="253"/>
      <c r="G138" s="253"/>
      <c r="H138" s="253"/>
      <c r="I138" s="253"/>
    </row>
    <row r="139" spans="1:9" s="21" customFormat="1" ht="22.5" customHeight="1" hidden="1">
      <c r="A139" s="253" t="s">
        <v>186</v>
      </c>
      <c r="B139" s="253"/>
      <c r="C139" s="253"/>
      <c r="D139" s="253"/>
      <c r="E139" s="253"/>
      <c r="F139" s="253"/>
      <c r="G139" s="253"/>
      <c r="H139" s="253"/>
      <c r="I139" s="253"/>
    </row>
    <row r="140" spans="1:9" s="21" customFormat="1" ht="22.5" customHeight="1" hidden="1">
      <c r="A140" s="25"/>
      <c r="B140" s="253" t="s">
        <v>187</v>
      </c>
      <c r="C140" s="253"/>
      <c r="D140" s="253"/>
      <c r="E140" s="253"/>
      <c r="F140" s="253"/>
      <c r="G140" s="253"/>
      <c r="H140" s="253"/>
      <c r="I140" s="253"/>
    </row>
    <row r="141" spans="1:9" s="21" customFormat="1" ht="22.5" customHeight="1" hidden="1">
      <c r="A141" s="25"/>
      <c r="B141" s="253" t="s">
        <v>188</v>
      </c>
      <c r="C141" s="253"/>
      <c r="D141" s="253"/>
      <c r="E141" s="253"/>
      <c r="F141" s="253"/>
      <c r="G141" s="253"/>
      <c r="H141" s="253"/>
      <c r="I141" s="253"/>
    </row>
    <row r="142" spans="1:9" s="21" customFormat="1" ht="22.5" customHeight="1" hidden="1">
      <c r="A142" s="253" t="s">
        <v>189</v>
      </c>
      <c r="B142" s="253"/>
      <c r="C142" s="253"/>
      <c r="D142" s="253"/>
      <c r="E142" s="253"/>
      <c r="F142" s="253"/>
      <c r="G142" s="253"/>
      <c r="H142" s="253"/>
      <c r="I142" s="253"/>
    </row>
    <row r="143" spans="1:9" s="21" customFormat="1" ht="22.5" customHeight="1" hidden="1">
      <c r="A143" s="253" t="s">
        <v>190</v>
      </c>
      <c r="B143" s="253"/>
      <c r="C143" s="253"/>
      <c r="D143" s="253"/>
      <c r="E143" s="253"/>
      <c r="F143" s="253"/>
      <c r="G143" s="253"/>
      <c r="H143" s="253"/>
      <c r="I143" s="253"/>
    </row>
    <row r="144" spans="1:9" s="21" customFormat="1" ht="22.5" customHeight="1" hidden="1">
      <c r="A144" s="25"/>
      <c r="B144" s="253" t="s">
        <v>191</v>
      </c>
      <c r="C144" s="253"/>
      <c r="D144" s="253"/>
      <c r="E144" s="253"/>
      <c r="F144" s="253"/>
      <c r="G144" s="253"/>
      <c r="H144" s="253"/>
      <c r="I144" s="253"/>
    </row>
    <row r="145" spans="1:9" s="21" customFormat="1" ht="22.5" customHeight="1" hidden="1">
      <c r="A145" s="253" t="s">
        <v>192</v>
      </c>
      <c r="B145" s="253"/>
      <c r="C145" s="253"/>
      <c r="D145" s="253"/>
      <c r="E145" s="253"/>
      <c r="F145" s="253"/>
      <c r="G145" s="253"/>
      <c r="H145" s="253"/>
      <c r="I145" s="253"/>
    </row>
    <row r="146" spans="1:9" s="21" customFormat="1" ht="22.5" customHeight="1" hidden="1">
      <c r="A146" s="25"/>
      <c r="B146" s="253" t="s">
        <v>193</v>
      </c>
      <c r="C146" s="253"/>
      <c r="D146" s="253"/>
      <c r="E146" s="253"/>
      <c r="F146" s="253"/>
      <c r="G146" s="253"/>
      <c r="H146" s="253"/>
      <c r="I146" s="253"/>
    </row>
    <row r="147" spans="1:9" s="21" customFormat="1" ht="22.5" customHeight="1" hidden="1">
      <c r="A147" s="25"/>
      <c r="B147" s="253" t="s">
        <v>194</v>
      </c>
      <c r="C147" s="253"/>
      <c r="D147" s="253"/>
      <c r="E147" s="253"/>
      <c r="F147" s="253"/>
      <c r="G147" s="253"/>
      <c r="H147" s="253"/>
      <c r="I147" s="253"/>
    </row>
    <row r="148" spans="1:9" s="21" customFormat="1" ht="22.5" customHeight="1" hidden="1">
      <c r="A148" s="25"/>
      <c r="B148" s="253" t="s">
        <v>195</v>
      </c>
      <c r="C148" s="253"/>
      <c r="D148" s="253"/>
      <c r="E148" s="253"/>
      <c r="F148" s="253"/>
      <c r="G148" s="253"/>
      <c r="H148" s="253"/>
      <c r="I148" s="253"/>
    </row>
    <row r="149" spans="1:9" s="21" customFormat="1" ht="22.5" customHeight="1" hidden="1">
      <c r="A149" s="253" t="s">
        <v>196</v>
      </c>
      <c r="B149" s="253"/>
      <c r="C149" s="253"/>
      <c r="D149" s="253"/>
      <c r="E149" s="253"/>
      <c r="F149" s="253"/>
      <c r="G149" s="253"/>
      <c r="H149" s="253"/>
      <c r="I149" s="253"/>
    </row>
    <row r="150" spans="2:8" s="21" customFormat="1" ht="22.5" customHeight="1" hidden="1">
      <c r="B150" s="30" t="s">
        <v>197</v>
      </c>
      <c r="C150" s="30"/>
      <c r="D150" s="20"/>
      <c r="G150" s="31"/>
      <c r="H150" s="31"/>
    </row>
    <row r="151" spans="1:9" s="21" customFormat="1" ht="22.5" customHeight="1" hidden="1">
      <c r="A151" s="25"/>
      <c r="B151" s="253" t="s">
        <v>198</v>
      </c>
      <c r="C151" s="253"/>
      <c r="D151" s="253"/>
      <c r="E151" s="253"/>
      <c r="F151" s="253"/>
      <c r="G151" s="253"/>
      <c r="H151" s="253"/>
      <c r="I151" s="253"/>
    </row>
    <row r="152" spans="1:9" s="21" customFormat="1" ht="22.5" customHeight="1" hidden="1">
      <c r="A152" s="25"/>
      <c r="B152" s="253" t="s">
        <v>199</v>
      </c>
      <c r="C152" s="253"/>
      <c r="D152" s="253"/>
      <c r="E152" s="253"/>
      <c r="F152" s="253"/>
      <c r="G152" s="253"/>
      <c r="H152" s="253"/>
      <c r="I152" s="253"/>
    </row>
    <row r="153" spans="1:9" s="21" customFormat="1" ht="22.5" customHeight="1" hidden="1">
      <c r="A153" s="25"/>
      <c r="B153" s="253" t="s">
        <v>200</v>
      </c>
      <c r="C153" s="253"/>
      <c r="D153" s="253"/>
      <c r="E153" s="253"/>
      <c r="F153" s="253"/>
      <c r="G153" s="253"/>
      <c r="H153" s="253"/>
      <c r="I153" s="253"/>
    </row>
    <row r="154" spans="1:9" s="21" customFormat="1" ht="22.5" customHeight="1" hidden="1">
      <c r="A154" s="253" t="s">
        <v>201</v>
      </c>
      <c r="B154" s="253"/>
      <c r="C154" s="253"/>
      <c r="D154" s="253"/>
      <c r="E154" s="253"/>
      <c r="F154" s="253"/>
      <c r="G154" s="253"/>
      <c r="H154" s="253"/>
      <c r="I154" s="253"/>
    </row>
    <row r="155" spans="1:9" s="21" customFormat="1" ht="22.5" customHeight="1" hidden="1">
      <c r="A155" s="25"/>
      <c r="B155" s="253" t="s">
        <v>202</v>
      </c>
      <c r="C155" s="253"/>
      <c r="D155" s="253"/>
      <c r="E155" s="253"/>
      <c r="F155" s="253"/>
      <c r="G155" s="253"/>
      <c r="H155" s="253"/>
      <c r="I155" s="253"/>
    </row>
    <row r="156" spans="1:9" s="21" customFormat="1" ht="22.5" customHeight="1" hidden="1">
      <c r="A156" s="25"/>
      <c r="B156" s="253" t="s">
        <v>203</v>
      </c>
      <c r="C156" s="253"/>
      <c r="D156" s="253"/>
      <c r="E156" s="253"/>
      <c r="F156" s="253"/>
      <c r="G156" s="253"/>
      <c r="H156" s="253"/>
      <c r="I156" s="253"/>
    </row>
    <row r="157" spans="1:9" s="21" customFormat="1" ht="22.5" customHeight="1" hidden="1">
      <c r="A157" s="25"/>
      <c r="B157" s="253" t="s">
        <v>204</v>
      </c>
      <c r="C157" s="253"/>
      <c r="D157" s="253"/>
      <c r="E157" s="253"/>
      <c r="F157" s="253"/>
      <c r="G157" s="253"/>
      <c r="H157" s="253"/>
      <c r="I157" s="253"/>
    </row>
    <row r="158" spans="1:9" s="21" customFormat="1" ht="22.5" customHeight="1" hidden="1">
      <c r="A158" s="253" t="s">
        <v>205</v>
      </c>
      <c r="B158" s="253"/>
      <c r="C158" s="253"/>
      <c r="D158" s="253"/>
      <c r="E158" s="253"/>
      <c r="F158" s="253"/>
      <c r="G158" s="253"/>
      <c r="H158" s="253"/>
      <c r="I158" s="253"/>
    </row>
    <row r="159" spans="1:9" s="21" customFormat="1" ht="22.5" customHeight="1" hidden="1">
      <c r="A159" s="25"/>
      <c r="B159" s="253" t="s">
        <v>206</v>
      </c>
      <c r="C159" s="253"/>
      <c r="D159" s="253"/>
      <c r="E159" s="253"/>
      <c r="F159" s="253"/>
      <c r="G159" s="253"/>
      <c r="H159" s="253"/>
      <c r="I159" s="253"/>
    </row>
    <row r="160" spans="1:9" s="21" customFormat="1" ht="22.5" customHeight="1" hidden="1">
      <c r="A160" s="25"/>
      <c r="B160" s="253" t="s">
        <v>207</v>
      </c>
      <c r="C160" s="253"/>
      <c r="D160" s="253"/>
      <c r="E160" s="253"/>
      <c r="F160" s="253"/>
      <c r="G160" s="253"/>
      <c r="H160" s="253"/>
      <c r="I160" s="253"/>
    </row>
    <row r="161" spans="1:9" s="21" customFormat="1" ht="22.5" customHeight="1" hidden="1">
      <c r="A161" s="253" t="s">
        <v>208</v>
      </c>
      <c r="B161" s="253"/>
      <c r="C161" s="253"/>
      <c r="D161" s="253"/>
      <c r="E161" s="253"/>
      <c r="F161" s="253"/>
      <c r="G161" s="253"/>
      <c r="H161" s="253"/>
      <c r="I161" s="253"/>
    </row>
    <row r="162" spans="1:9" s="21" customFormat="1" ht="22.5" customHeight="1" hidden="1">
      <c r="A162" s="25"/>
      <c r="B162" s="253" t="s">
        <v>209</v>
      </c>
      <c r="C162" s="253"/>
      <c r="D162" s="253"/>
      <c r="E162" s="253"/>
      <c r="F162" s="253"/>
      <c r="G162" s="253"/>
      <c r="H162" s="253"/>
      <c r="I162" s="253"/>
    </row>
    <row r="163" spans="1:9" s="21" customFormat="1" ht="22.5" customHeight="1" hidden="1">
      <c r="A163" s="253" t="s">
        <v>210</v>
      </c>
      <c r="B163" s="253"/>
      <c r="C163" s="253"/>
      <c r="D163" s="253"/>
      <c r="E163" s="253"/>
      <c r="F163" s="253"/>
      <c r="G163" s="253"/>
      <c r="H163" s="253"/>
      <c r="I163" s="253"/>
    </row>
    <row r="164" spans="1:2" s="21" customFormat="1" ht="22.5" customHeight="1" hidden="1">
      <c r="A164" s="21" t="s">
        <v>211</v>
      </c>
      <c r="B164" s="21" t="s">
        <v>212</v>
      </c>
    </row>
    <row r="165" spans="2:9" s="21" customFormat="1" ht="22.5" customHeight="1" hidden="1">
      <c r="B165" s="21" t="s">
        <v>213</v>
      </c>
      <c r="I165" s="32"/>
    </row>
    <row r="166" spans="1:9" s="21" customFormat="1" ht="22.5" customHeight="1" hidden="1">
      <c r="A166" s="25"/>
      <c r="B166" s="253" t="s">
        <v>214</v>
      </c>
      <c r="C166" s="253"/>
      <c r="D166" s="253"/>
      <c r="E166" s="253"/>
      <c r="F166" s="253"/>
      <c r="G166" s="253"/>
      <c r="H166" s="253"/>
      <c r="I166" s="253"/>
    </row>
    <row r="167" spans="1:9" s="21" customFormat="1" ht="22.5" customHeight="1" hidden="1">
      <c r="A167" s="253" t="s">
        <v>215</v>
      </c>
      <c r="B167" s="253"/>
      <c r="C167" s="253"/>
      <c r="D167" s="253"/>
      <c r="E167" s="253"/>
      <c r="F167" s="253"/>
      <c r="G167" s="253"/>
      <c r="H167" s="253"/>
      <c r="I167" s="253"/>
    </row>
    <row r="168" spans="1:9" s="21" customFormat="1" ht="22.5" customHeight="1" hidden="1">
      <c r="A168" s="25"/>
      <c r="B168" s="21" t="s">
        <v>216</v>
      </c>
      <c r="C168" s="25"/>
      <c r="D168" s="25"/>
      <c r="E168" s="25"/>
      <c r="F168" s="25"/>
      <c r="G168" s="25"/>
      <c r="H168" s="25"/>
      <c r="I168" s="25"/>
    </row>
    <row r="169" spans="1:9" s="21" customFormat="1" ht="22.5" customHeight="1" hidden="1">
      <c r="A169" s="25"/>
      <c r="B169" s="253" t="s">
        <v>217</v>
      </c>
      <c r="C169" s="253"/>
      <c r="D169" s="253"/>
      <c r="E169" s="253"/>
      <c r="F169" s="253"/>
      <c r="G169" s="253"/>
      <c r="H169" s="253"/>
      <c r="I169" s="253"/>
    </row>
    <row r="170" spans="1:9" s="21" customFormat="1" ht="22.5" customHeight="1" hidden="1">
      <c r="A170" s="253" t="s">
        <v>218</v>
      </c>
      <c r="B170" s="253"/>
      <c r="C170" s="253"/>
      <c r="D170" s="253"/>
      <c r="E170" s="253"/>
      <c r="F170" s="253"/>
      <c r="G170" s="253"/>
      <c r="H170" s="253"/>
      <c r="I170" s="253"/>
    </row>
    <row r="171" s="21" customFormat="1" ht="22.5" customHeight="1">
      <c r="B171" s="21" t="s">
        <v>219</v>
      </c>
    </row>
    <row r="172" spans="2:9" s="21" customFormat="1" ht="22.5" customHeight="1" hidden="1">
      <c r="B172" s="253" t="s">
        <v>220</v>
      </c>
      <c r="C172" s="253"/>
      <c r="D172" s="253"/>
      <c r="E172" s="253"/>
      <c r="F172" s="253"/>
      <c r="G172" s="253"/>
      <c r="H172" s="253"/>
      <c r="I172" s="253"/>
    </row>
    <row r="173" spans="1:9" s="21" customFormat="1" ht="22.5" customHeight="1" hidden="1">
      <c r="A173" s="25"/>
      <c r="B173" s="253" t="s">
        <v>221</v>
      </c>
      <c r="C173" s="253"/>
      <c r="D173" s="253"/>
      <c r="E173" s="253"/>
      <c r="F173" s="253"/>
      <c r="G173" s="253"/>
      <c r="H173" s="253"/>
      <c r="I173" s="253"/>
    </row>
    <row r="174" spans="1:9" s="21" customFormat="1" ht="22.5" customHeight="1" hidden="1">
      <c r="A174" s="253" t="s">
        <v>222</v>
      </c>
      <c r="B174" s="253"/>
      <c r="C174" s="253"/>
      <c r="D174" s="253"/>
      <c r="E174" s="253"/>
      <c r="F174" s="253"/>
      <c r="G174" s="253"/>
      <c r="H174" s="253"/>
      <c r="I174" s="253"/>
    </row>
    <row r="175" spans="1:9" s="21" customFormat="1" ht="22.5" customHeight="1" hidden="1">
      <c r="A175" s="253" t="s">
        <v>223</v>
      </c>
      <c r="B175" s="253"/>
      <c r="C175" s="253"/>
      <c r="D175" s="253"/>
      <c r="E175" s="253"/>
      <c r="F175" s="253"/>
      <c r="G175" s="253"/>
      <c r="H175" s="253"/>
      <c r="I175" s="253"/>
    </row>
    <row r="176" spans="1:9" s="21" customFormat="1" ht="22.5" customHeight="1">
      <c r="A176" s="25"/>
      <c r="B176" s="253" t="s">
        <v>224</v>
      </c>
      <c r="C176" s="253"/>
      <c r="D176" s="253"/>
      <c r="E176" s="253"/>
      <c r="F176" s="253"/>
      <c r="G176" s="253"/>
      <c r="H176" s="253"/>
      <c r="I176" s="253"/>
    </row>
    <row r="177" spans="1:9" s="21" customFormat="1" ht="22.5" customHeight="1">
      <c r="A177" s="25"/>
      <c r="B177" s="253" t="s">
        <v>566</v>
      </c>
      <c r="C177" s="253"/>
      <c r="D177" s="253"/>
      <c r="E177" s="253"/>
      <c r="F177" s="253"/>
      <c r="G177" s="253"/>
      <c r="H177" s="253"/>
      <c r="I177" s="253"/>
    </row>
    <row r="178" spans="1:9" s="21" customFormat="1" ht="21" customHeight="1">
      <c r="A178" s="253" t="s">
        <v>225</v>
      </c>
      <c r="B178" s="253"/>
      <c r="C178" s="253"/>
      <c r="D178" s="253"/>
      <c r="E178" s="253"/>
      <c r="F178" s="253"/>
      <c r="G178" s="253"/>
      <c r="H178" s="253"/>
      <c r="I178" s="253"/>
    </row>
    <row r="179" spans="1:9" s="21" customFormat="1" ht="22.5" customHeight="1">
      <c r="A179" s="25"/>
      <c r="B179" s="253" t="s">
        <v>567</v>
      </c>
      <c r="C179" s="253"/>
      <c r="D179" s="253"/>
      <c r="E179" s="253"/>
      <c r="F179" s="253"/>
      <c r="G179" s="253"/>
      <c r="H179" s="253"/>
      <c r="I179" s="253"/>
    </row>
    <row r="180" spans="1:9" s="21" customFormat="1" ht="22.5" customHeight="1">
      <c r="A180" s="253" t="s">
        <v>226</v>
      </c>
      <c r="B180" s="253"/>
      <c r="C180" s="253"/>
      <c r="D180" s="253"/>
      <c r="E180" s="253"/>
      <c r="F180" s="253"/>
      <c r="G180" s="253"/>
      <c r="H180" s="253"/>
      <c r="I180" s="253"/>
    </row>
    <row r="181" spans="1:9" s="21" customFormat="1" ht="22.5" customHeight="1">
      <c r="A181" s="253" t="s">
        <v>227</v>
      </c>
      <c r="B181" s="253"/>
      <c r="C181" s="253"/>
      <c r="D181" s="253"/>
      <c r="E181" s="253"/>
      <c r="F181" s="253"/>
      <c r="G181" s="253"/>
      <c r="H181" s="253"/>
      <c r="I181" s="253"/>
    </row>
    <row r="182" spans="1:9" s="21" customFormat="1" ht="22.5" customHeight="1" hidden="1">
      <c r="A182" s="25"/>
      <c r="B182" s="253" t="s">
        <v>228</v>
      </c>
      <c r="C182" s="253"/>
      <c r="D182" s="253"/>
      <c r="E182" s="253"/>
      <c r="F182" s="253"/>
      <c r="G182" s="253"/>
      <c r="H182" s="253"/>
      <c r="I182" s="253"/>
    </row>
    <row r="183" spans="1:9" s="21" customFormat="1" ht="22.5" customHeight="1" hidden="1">
      <c r="A183" s="25"/>
      <c r="B183" s="253" t="s">
        <v>229</v>
      </c>
      <c r="C183" s="253"/>
      <c r="D183" s="253"/>
      <c r="E183" s="253"/>
      <c r="F183" s="253"/>
      <c r="G183" s="253"/>
      <c r="H183" s="253"/>
      <c r="I183" s="253"/>
    </row>
    <row r="184" spans="1:9" s="21" customFormat="1" ht="22.5" customHeight="1" hidden="1">
      <c r="A184" s="253" t="s">
        <v>230</v>
      </c>
      <c r="B184" s="253"/>
      <c r="C184" s="253"/>
      <c r="D184" s="253"/>
      <c r="E184" s="253"/>
      <c r="F184" s="253"/>
      <c r="G184" s="253"/>
      <c r="H184" s="253"/>
      <c r="I184" s="253"/>
    </row>
    <row r="185" spans="1:9" s="21" customFormat="1" ht="22.5" customHeight="1" hidden="1">
      <c r="A185" s="24"/>
      <c r="B185" s="254" t="s">
        <v>231</v>
      </c>
      <c r="C185" s="253"/>
      <c r="D185" s="253"/>
      <c r="E185" s="253"/>
      <c r="F185" s="253"/>
      <c r="G185" s="253"/>
      <c r="H185" s="253"/>
      <c r="I185" s="253"/>
    </row>
    <row r="186" spans="1:9" s="21" customFormat="1" ht="22.5" customHeight="1" hidden="1">
      <c r="A186" s="25"/>
      <c r="B186" s="254" t="s">
        <v>232</v>
      </c>
      <c r="C186" s="253"/>
      <c r="D186" s="253"/>
      <c r="E186" s="253"/>
      <c r="F186" s="253"/>
      <c r="G186" s="253"/>
      <c r="H186" s="253"/>
      <c r="I186" s="253"/>
    </row>
    <row r="187" s="21" customFormat="1" ht="22.5" customHeight="1">
      <c r="B187" s="21" t="s">
        <v>233</v>
      </c>
    </row>
    <row r="188" s="21" customFormat="1" ht="22.5" customHeight="1">
      <c r="B188" s="21" t="s">
        <v>234</v>
      </c>
    </row>
    <row r="189" s="21" customFormat="1" ht="22.5" customHeight="1" hidden="1">
      <c r="B189" s="21" t="s">
        <v>235</v>
      </c>
    </row>
    <row r="190" spans="1:9" s="21" customFormat="1" ht="22.5" customHeight="1" hidden="1">
      <c r="A190" s="25"/>
      <c r="B190" s="253" t="s">
        <v>236</v>
      </c>
      <c r="C190" s="253"/>
      <c r="D190" s="253"/>
      <c r="E190" s="253"/>
      <c r="F190" s="253"/>
      <c r="G190" s="253"/>
      <c r="H190" s="253"/>
      <c r="I190" s="253"/>
    </row>
    <row r="191" spans="1:9" s="21" customFormat="1" ht="22.5" customHeight="1" hidden="1">
      <c r="A191" s="253" t="s">
        <v>237</v>
      </c>
      <c r="B191" s="253"/>
      <c r="C191" s="253"/>
      <c r="D191" s="253"/>
      <c r="E191" s="253"/>
      <c r="F191" s="253"/>
      <c r="G191" s="253"/>
      <c r="H191" s="253"/>
      <c r="I191" s="253"/>
    </row>
    <row r="192" spans="1:9" s="21" customFormat="1" ht="22.5" customHeight="1" hidden="1">
      <c r="A192" s="253" t="s">
        <v>238</v>
      </c>
      <c r="B192" s="253"/>
      <c r="C192" s="253"/>
      <c r="D192" s="253"/>
      <c r="E192" s="253"/>
      <c r="F192" s="253"/>
      <c r="G192" s="253"/>
      <c r="H192" s="253"/>
      <c r="I192" s="253"/>
    </row>
    <row r="193" s="21" customFormat="1" ht="22.5" customHeight="1" hidden="1">
      <c r="B193" s="21" t="s">
        <v>239</v>
      </c>
    </row>
    <row r="194" s="21" customFormat="1" ht="22.5" customHeight="1" hidden="1">
      <c r="B194" s="21" t="s">
        <v>240</v>
      </c>
    </row>
    <row r="195" spans="1:2" s="21" customFormat="1" ht="22.5" customHeight="1" hidden="1">
      <c r="A195" s="23"/>
      <c r="B195" s="23" t="s">
        <v>241</v>
      </c>
    </row>
    <row r="196" s="21" customFormat="1" ht="22.5" customHeight="1" hidden="1">
      <c r="B196" s="21" t="s">
        <v>242</v>
      </c>
    </row>
    <row r="197" s="21" customFormat="1" ht="22.5" customHeight="1" hidden="1">
      <c r="B197" s="21" t="s">
        <v>243</v>
      </c>
    </row>
    <row r="198" s="21" customFormat="1" ht="22.5" customHeight="1" hidden="1">
      <c r="B198" s="21" t="s">
        <v>244</v>
      </c>
    </row>
    <row r="199" s="21" customFormat="1" ht="22.5" customHeight="1" hidden="1">
      <c r="B199" s="21" t="s">
        <v>245</v>
      </c>
    </row>
    <row r="200" s="21" customFormat="1" ht="22.5" customHeight="1" hidden="1">
      <c r="B200" s="21" t="s">
        <v>246</v>
      </c>
    </row>
    <row r="201" s="21" customFormat="1" ht="22.5" customHeight="1" hidden="1">
      <c r="B201" s="21" t="s">
        <v>247</v>
      </c>
    </row>
    <row r="202" s="21" customFormat="1" ht="22.5" customHeight="1" hidden="1">
      <c r="B202" s="21" t="s">
        <v>248</v>
      </c>
    </row>
    <row r="203" s="21" customFormat="1" ht="22.5" customHeight="1" hidden="1">
      <c r="B203" s="21" t="s">
        <v>249</v>
      </c>
    </row>
    <row r="204" s="21" customFormat="1" ht="22.5" customHeight="1" hidden="1">
      <c r="B204" s="21" t="s">
        <v>250</v>
      </c>
    </row>
    <row r="205" s="21" customFormat="1" ht="22.5" customHeight="1" hidden="1">
      <c r="B205" s="21" t="s">
        <v>251</v>
      </c>
    </row>
    <row r="206" s="21" customFormat="1" ht="22.5" customHeight="1" hidden="1">
      <c r="B206" s="21" t="s">
        <v>252</v>
      </c>
    </row>
    <row r="207" s="21" customFormat="1" ht="22.5" customHeight="1" hidden="1">
      <c r="B207" s="21" t="s">
        <v>253</v>
      </c>
    </row>
    <row r="208" s="21" customFormat="1" ht="22.5" customHeight="1" hidden="1">
      <c r="B208" s="21" t="s">
        <v>254</v>
      </c>
    </row>
    <row r="209" s="21" customFormat="1" ht="22.5" customHeight="1" hidden="1">
      <c r="B209" s="21" t="s">
        <v>255</v>
      </c>
    </row>
    <row r="210" s="21" customFormat="1" ht="22.5" customHeight="1" hidden="1"/>
    <row r="211" s="21" customFormat="1" ht="22.5" customHeight="1" hidden="1">
      <c r="B211" s="23" t="s">
        <v>256</v>
      </c>
    </row>
    <row r="212" spans="1:9" s="21" customFormat="1" ht="22.5" customHeight="1" hidden="1">
      <c r="A212" s="25"/>
      <c r="B212" s="253" t="s">
        <v>257</v>
      </c>
      <c r="C212" s="253"/>
      <c r="D212" s="253"/>
      <c r="E212" s="253"/>
      <c r="F212" s="253"/>
      <c r="G212" s="253"/>
      <c r="H212" s="253"/>
      <c r="I212" s="253"/>
    </row>
    <row r="213" spans="1:9" s="21" customFormat="1" ht="22.5" customHeight="1" hidden="1">
      <c r="A213" s="253" t="s">
        <v>258</v>
      </c>
      <c r="B213" s="253"/>
      <c r="C213" s="253"/>
      <c r="D213" s="253"/>
      <c r="E213" s="253"/>
      <c r="F213" s="253"/>
      <c r="G213" s="253"/>
      <c r="H213" s="253"/>
      <c r="I213" s="253"/>
    </row>
    <row r="214" spans="1:9" s="21" customFormat="1" ht="22.5" customHeight="1" hidden="1">
      <c r="A214" s="253" t="s">
        <v>259</v>
      </c>
      <c r="B214" s="253"/>
      <c r="C214" s="253"/>
      <c r="D214" s="253"/>
      <c r="E214" s="253"/>
      <c r="F214" s="253"/>
      <c r="G214" s="253"/>
      <c r="H214" s="253"/>
      <c r="I214" s="253"/>
    </row>
    <row r="215" spans="1:9" s="21" customFormat="1" ht="22.5" customHeight="1" hidden="1">
      <c r="A215" s="24"/>
      <c r="B215" s="24"/>
      <c r="C215" s="24"/>
      <c r="D215" s="24"/>
      <c r="E215" s="24"/>
      <c r="F215" s="24"/>
      <c r="G215" s="24"/>
      <c r="H215" s="24"/>
      <c r="I215" s="24"/>
    </row>
    <row r="216" s="21" customFormat="1" ht="22.5" customHeight="1">
      <c r="B216" s="164" t="s">
        <v>625</v>
      </c>
    </row>
    <row r="217" spans="2:9" s="21" customFormat="1" ht="19.5" customHeight="1">
      <c r="B217" s="21" t="s">
        <v>260</v>
      </c>
      <c r="I217" s="33"/>
    </row>
    <row r="218" spans="2:9" s="21" customFormat="1" ht="22.5" customHeight="1">
      <c r="B218" s="21" t="s">
        <v>261</v>
      </c>
      <c r="H218" s="20" t="s">
        <v>262</v>
      </c>
      <c r="I218" s="34">
        <f>'资 产 负 债 表'!$D$6</f>
        <v>123974.55</v>
      </c>
    </row>
    <row r="219" spans="2:9" s="21" customFormat="1" ht="22.5" customHeight="1">
      <c r="B219" s="21" t="s">
        <v>263</v>
      </c>
      <c r="I219" s="33"/>
    </row>
    <row r="220" spans="2:9" s="28" customFormat="1" ht="18.75" customHeight="1">
      <c r="B220" s="28" t="s">
        <v>264</v>
      </c>
      <c r="G220" s="35"/>
      <c r="H220" s="29" t="s">
        <v>262</v>
      </c>
      <c r="I220" s="36"/>
    </row>
    <row r="221" spans="2:9" s="28" customFormat="1" ht="19.5" customHeight="1">
      <c r="B221" s="28" t="s">
        <v>265</v>
      </c>
      <c r="H221" s="37">
        <f>'[2]试算平衡表'!$D$10</f>
        <v>111438.4</v>
      </c>
      <c r="I221" s="36"/>
    </row>
    <row r="222" spans="2:9" s="28" customFormat="1" ht="40.5" customHeight="1" hidden="1">
      <c r="B222" s="28" t="s">
        <v>266</v>
      </c>
      <c r="H222" s="37">
        <f>'[1]试算平衡表0'!G12</f>
        <v>0</v>
      </c>
      <c r="I222" s="36"/>
    </row>
    <row r="223" spans="2:9" s="28" customFormat="1" ht="21.75" customHeight="1">
      <c r="B223" s="28" t="s">
        <v>267</v>
      </c>
      <c r="H223" s="37">
        <f>'[2]试算平衡表'!$D$11</f>
        <v>12536.15</v>
      </c>
      <c r="I223" s="36"/>
    </row>
    <row r="224" spans="2:9" s="28" customFormat="1" ht="20.25" customHeight="1">
      <c r="B224" s="38" t="s">
        <v>268</v>
      </c>
      <c r="H224" s="39">
        <f>SUM(H221:H223)</f>
        <v>123974.54999999999</v>
      </c>
      <c r="I224" s="36"/>
    </row>
    <row r="225" spans="2:9" s="28" customFormat="1" ht="22.5" customHeight="1" hidden="1">
      <c r="B225" s="28" t="s">
        <v>269</v>
      </c>
      <c r="F225" s="40"/>
      <c r="I225" s="36"/>
    </row>
    <row r="226" spans="3:9" s="28" customFormat="1" ht="22.5" customHeight="1" hidden="1">
      <c r="C226" s="41"/>
      <c r="D226" s="245" t="s">
        <v>270</v>
      </c>
      <c r="E226" s="245"/>
      <c r="F226" s="245"/>
      <c r="G226" s="245"/>
      <c r="I226" s="36"/>
    </row>
    <row r="227" spans="2:9" s="28" customFormat="1" ht="22.5" customHeight="1" hidden="1">
      <c r="B227" s="28" t="s">
        <v>271</v>
      </c>
      <c r="C227" s="29" t="s">
        <v>272</v>
      </c>
      <c r="D227" s="29" t="s">
        <v>273</v>
      </c>
      <c r="E227" s="29" t="s">
        <v>274</v>
      </c>
      <c r="F227" s="29" t="s">
        <v>275</v>
      </c>
      <c r="G227" s="29"/>
      <c r="I227" s="36"/>
    </row>
    <row r="228" spans="2:9" s="28" customFormat="1" ht="22.5" customHeight="1" hidden="1">
      <c r="B228" s="28" t="s">
        <v>265</v>
      </c>
      <c r="C228" s="29"/>
      <c r="D228" s="42"/>
      <c r="E228" s="43"/>
      <c r="F228" s="44">
        <f>D228*E228</f>
        <v>0</v>
      </c>
      <c r="G228" s="45"/>
      <c r="I228" s="36"/>
    </row>
    <row r="229" spans="2:9" s="28" customFormat="1" ht="22.5" customHeight="1" hidden="1">
      <c r="B229" s="28" t="s">
        <v>267</v>
      </c>
      <c r="C229" s="29"/>
      <c r="D229" s="42"/>
      <c r="E229" s="43"/>
      <c r="F229" s="44">
        <f>D229*E229</f>
        <v>0</v>
      </c>
      <c r="G229" s="45"/>
      <c r="I229" s="36"/>
    </row>
    <row r="230" spans="4:9" s="28" customFormat="1" ht="22.5" customHeight="1" hidden="1">
      <c r="D230" s="46"/>
      <c r="E230" s="47"/>
      <c r="F230" s="48">
        <f>SUM(F228:F229)</f>
        <v>0</v>
      </c>
      <c r="G230" s="49"/>
      <c r="I230" s="36"/>
    </row>
    <row r="231" spans="4:9" s="28" customFormat="1" ht="15" customHeight="1" hidden="1">
      <c r="D231" s="50"/>
      <c r="E231" s="51"/>
      <c r="F231" s="52"/>
      <c r="G231" s="49"/>
      <c r="I231" s="36"/>
    </row>
    <row r="232" spans="2:9" s="28" customFormat="1" ht="22.5" customHeight="1" hidden="1">
      <c r="B232" s="28" t="s">
        <v>276</v>
      </c>
      <c r="D232" s="50"/>
      <c r="E232" s="51"/>
      <c r="F232" s="52"/>
      <c r="G232" s="49"/>
      <c r="H232" s="22" t="s">
        <v>262</v>
      </c>
      <c r="I232" s="34">
        <f>'[1]资产负债表'!E7</f>
        <v>0</v>
      </c>
    </row>
    <row r="233" spans="2:9" s="28" customFormat="1" ht="22.5" customHeight="1" hidden="1">
      <c r="B233" s="28" t="s">
        <v>277</v>
      </c>
      <c r="I233" s="36"/>
    </row>
    <row r="234" spans="4:9" s="28" customFormat="1" ht="22.5" customHeight="1" hidden="1">
      <c r="D234" s="245" t="s">
        <v>270</v>
      </c>
      <c r="E234" s="245"/>
      <c r="F234" s="245"/>
      <c r="G234" s="245"/>
      <c r="I234" s="36"/>
    </row>
    <row r="235" spans="2:9" s="28" customFormat="1" ht="22.5" customHeight="1" hidden="1">
      <c r="B235" s="20" t="s">
        <v>278</v>
      </c>
      <c r="C235" s="21"/>
      <c r="D235" s="20" t="s">
        <v>279</v>
      </c>
      <c r="E235" s="20" t="s">
        <v>280</v>
      </c>
      <c r="F235" s="20" t="s">
        <v>281</v>
      </c>
      <c r="G235" s="20"/>
      <c r="I235" s="36"/>
    </row>
    <row r="236" spans="2:9" s="28" customFormat="1" ht="22.5" customHeight="1" hidden="1">
      <c r="B236" s="28" t="s">
        <v>282</v>
      </c>
      <c r="C236" s="53"/>
      <c r="D236" s="54"/>
      <c r="E236" s="55">
        <v>0</v>
      </c>
      <c r="F236" s="56">
        <f>D236-E236</f>
        <v>0</v>
      </c>
      <c r="G236" s="57"/>
      <c r="I236" s="36"/>
    </row>
    <row r="237" spans="2:9" s="28" customFormat="1" ht="22.5" customHeight="1" hidden="1">
      <c r="B237" s="28" t="s">
        <v>283</v>
      </c>
      <c r="C237" s="53"/>
      <c r="D237" s="54">
        <v>0</v>
      </c>
      <c r="E237" s="55">
        <v>0</v>
      </c>
      <c r="F237" s="56">
        <f>D237-E237</f>
        <v>0</v>
      </c>
      <c r="G237" s="57"/>
      <c r="I237" s="36"/>
    </row>
    <row r="238" spans="2:9" s="28" customFormat="1" ht="22.5" customHeight="1" hidden="1">
      <c r="B238" s="28" t="s">
        <v>284</v>
      </c>
      <c r="C238" s="53"/>
      <c r="D238" s="54">
        <v>0</v>
      </c>
      <c r="E238" s="55">
        <v>0</v>
      </c>
      <c r="F238" s="56">
        <f>D238-E238</f>
        <v>0</v>
      </c>
      <c r="G238" s="57"/>
      <c r="I238" s="36"/>
    </row>
    <row r="239" spans="2:9" s="28" customFormat="1" ht="22.5" customHeight="1" hidden="1">
      <c r="B239" s="21" t="s">
        <v>285</v>
      </c>
      <c r="C239" s="53"/>
      <c r="D239" s="58">
        <f>SUM(D236:D238)</f>
        <v>0</v>
      </c>
      <c r="E239" s="59">
        <f>SUM(E236:E236)</f>
        <v>0</v>
      </c>
      <c r="F239" s="58">
        <f>SUM(F236:F238)</f>
        <v>0</v>
      </c>
      <c r="G239" s="60"/>
      <c r="I239" s="36"/>
    </row>
    <row r="240" spans="2:9" s="28" customFormat="1" ht="22.5" customHeight="1" hidden="1">
      <c r="B240" s="28" t="s">
        <v>286</v>
      </c>
      <c r="C240" s="53"/>
      <c r="D240" s="61"/>
      <c r="E240" s="62"/>
      <c r="F240" s="61"/>
      <c r="G240" s="60"/>
      <c r="I240" s="36"/>
    </row>
    <row r="241" spans="2:9" s="28" customFormat="1" ht="22.5" customHeight="1" hidden="1">
      <c r="B241" s="28" t="s">
        <v>287</v>
      </c>
      <c r="C241" s="53"/>
      <c r="D241" s="20" t="s">
        <v>288</v>
      </c>
      <c r="E241" s="20" t="s">
        <v>289</v>
      </c>
      <c r="F241" s="20" t="s">
        <v>290</v>
      </c>
      <c r="G241" s="60"/>
      <c r="I241" s="36"/>
    </row>
    <row r="242" spans="2:9" s="28" customFormat="1" ht="22.5" customHeight="1" hidden="1">
      <c r="B242" s="21"/>
      <c r="C242" s="53"/>
      <c r="D242" s="56"/>
      <c r="E242" s="63"/>
      <c r="F242" s="64"/>
      <c r="G242" s="60"/>
      <c r="I242" s="36"/>
    </row>
    <row r="243" spans="2:9" s="28" customFormat="1" ht="22.5" customHeight="1" hidden="1">
      <c r="B243" s="21"/>
      <c r="C243" s="53"/>
      <c r="D243" s="56"/>
      <c r="E243" s="63"/>
      <c r="F243" s="64"/>
      <c r="G243" s="60"/>
      <c r="I243" s="36"/>
    </row>
    <row r="244" spans="2:9" s="28" customFormat="1" ht="22.5" customHeight="1" hidden="1">
      <c r="B244" s="65" t="s">
        <v>291</v>
      </c>
      <c r="C244" s="53"/>
      <c r="D244" s="66">
        <f>SUM(D242:D243)</f>
        <v>0</v>
      </c>
      <c r="E244" s="66">
        <f>SUM(E242:E243)</f>
        <v>0</v>
      </c>
      <c r="F244" s="66"/>
      <c r="G244" s="60"/>
      <c r="I244" s="36"/>
    </row>
    <row r="245" spans="2:9" s="28" customFormat="1" ht="22.5" customHeight="1" hidden="1">
      <c r="B245" s="28" t="s">
        <v>292</v>
      </c>
      <c r="C245" s="53"/>
      <c r="D245" s="61"/>
      <c r="E245" s="62"/>
      <c r="F245" s="61"/>
      <c r="G245" s="60"/>
      <c r="I245" s="36"/>
    </row>
    <row r="246" spans="2:9" s="28" customFormat="1" ht="22.5" customHeight="1" hidden="1">
      <c r="B246" s="28" t="s">
        <v>293</v>
      </c>
      <c r="C246" s="53"/>
      <c r="D246" s="61"/>
      <c r="E246" s="62"/>
      <c r="F246" s="61"/>
      <c r="G246" s="60"/>
      <c r="I246" s="36"/>
    </row>
    <row r="247" spans="2:9" s="28" customFormat="1" ht="22.5" customHeight="1" hidden="1">
      <c r="B247" s="28" t="s">
        <v>294</v>
      </c>
      <c r="C247" s="53"/>
      <c r="D247" s="20" t="s">
        <v>295</v>
      </c>
      <c r="E247" s="20" t="s">
        <v>289</v>
      </c>
      <c r="F247" s="20" t="s">
        <v>290</v>
      </c>
      <c r="G247" s="60"/>
      <c r="I247" s="36"/>
    </row>
    <row r="248" spans="3:9" s="28" customFormat="1" ht="22.5" customHeight="1" hidden="1">
      <c r="C248" s="53"/>
      <c r="D248" s="56"/>
      <c r="E248" s="63"/>
      <c r="F248" s="64"/>
      <c r="G248" s="60"/>
      <c r="I248" s="36"/>
    </row>
    <row r="249" spans="3:9" s="28" customFormat="1" ht="22.5" customHeight="1" hidden="1">
      <c r="C249" s="53"/>
      <c r="D249" s="56"/>
      <c r="E249" s="63"/>
      <c r="F249" s="64"/>
      <c r="G249" s="60"/>
      <c r="I249" s="36"/>
    </row>
    <row r="250" spans="2:9" s="28" customFormat="1" ht="22.5" customHeight="1" hidden="1">
      <c r="B250" s="65" t="s">
        <v>291</v>
      </c>
      <c r="C250" s="53"/>
      <c r="D250" s="66">
        <f>SUM(D248:D249)</f>
        <v>0</v>
      </c>
      <c r="E250" s="66">
        <f>SUM(E248:E249)</f>
        <v>0</v>
      </c>
      <c r="F250" s="66"/>
      <c r="G250" s="60"/>
      <c r="I250" s="36"/>
    </row>
    <row r="251" spans="2:9" s="28" customFormat="1" ht="22.5" customHeight="1" hidden="1">
      <c r="B251" s="28" t="s">
        <v>296</v>
      </c>
      <c r="C251" s="53"/>
      <c r="D251" s="61"/>
      <c r="E251" s="62"/>
      <c r="F251" s="61"/>
      <c r="G251" s="60"/>
      <c r="I251" s="36"/>
    </row>
    <row r="252" spans="2:9" s="28" customFormat="1" ht="22.5" customHeight="1" hidden="1">
      <c r="B252" s="28" t="s">
        <v>294</v>
      </c>
      <c r="C252" s="53"/>
      <c r="D252" s="20" t="s">
        <v>295</v>
      </c>
      <c r="E252" s="20" t="s">
        <v>289</v>
      </c>
      <c r="F252" s="20" t="s">
        <v>290</v>
      </c>
      <c r="G252" s="60"/>
      <c r="I252" s="36"/>
    </row>
    <row r="253" spans="3:9" s="28" customFormat="1" ht="22.5" customHeight="1" hidden="1">
      <c r="C253" s="53"/>
      <c r="D253" s="56"/>
      <c r="E253" s="63"/>
      <c r="F253" s="64"/>
      <c r="G253" s="60"/>
      <c r="I253" s="36"/>
    </row>
    <row r="254" spans="3:9" s="28" customFormat="1" ht="22.5" customHeight="1" hidden="1">
      <c r="C254" s="53"/>
      <c r="D254" s="56"/>
      <c r="E254" s="63"/>
      <c r="F254" s="64"/>
      <c r="G254" s="60"/>
      <c r="I254" s="36"/>
    </row>
    <row r="255" spans="2:9" s="28" customFormat="1" ht="22.5" customHeight="1" hidden="1">
      <c r="B255" s="65" t="s">
        <v>291</v>
      </c>
      <c r="C255" s="53"/>
      <c r="D255" s="66">
        <f>SUM(D253:D254)</f>
        <v>0</v>
      </c>
      <c r="E255" s="66">
        <f>SUM(E253:E254)</f>
        <v>0</v>
      </c>
      <c r="F255" s="66"/>
      <c r="G255" s="60"/>
      <c r="I255" s="36"/>
    </row>
    <row r="256" spans="2:9" s="28" customFormat="1" ht="22.5" customHeight="1" hidden="1">
      <c r="B256" s="28" t="s">
        <v>297</v>
      </c>
      <c r="C256" s="53"/>
      <c r="D256" s="67"/>
      <c r="E256" s="67"/>
      <c r="F256" s="67"/>
      <c r="G256" s="60"/>
      <c r="I256" s="36"/>
    </row>
    <row r="257" spans="2:9" s="28" customFormat="1" ht="22.5" customHeight="1" hidden="1">
      <c r="B257" s="28" t="s">
        <v>298</v>
      </c>
      <c r="C257" s="53"/>
      <c r="D257" s="67"/>
      <c r="E257" s="67"/>
      <c r="F257" s="67"/>
      <c r="G257" s="60"/>
      <c r="I257" s="36"/>
    </row>
    <row r="258" spans="2:9" s="28" customFormat="1" ht="22.5" customHeight="1" hidden="1">
      <c r="B258" s="20" t="s">
        <v>299</v>
      </c>
      <c r="C258" s="20"/>
      <c r="D258" s="20" t="s">
        <v>300</v>
      </c>
      <c r="E258" s="20" t="s">
        <v>301</v>
      </c>
      <c r="F258" s="20" t="s">
        <v>302</v>
      </c>
      <c r="G258" s="242" t="s">
        <v>262</v>
      </c>
      <c r="H258" s="242"/>
      <c r="I258" s="36"/>
    </row>
    <row r="259" spans="2:9" s="28" customFormat="1" ht="22.5" customHeight="1" hidden="1">
      <c r="B259" s="28" t="s">
        <v>282</v>
      </c>
      <c r="C259" s="68"/>
      <c r="D259" s="69"/>
      <c r="E259" s="70">
        <v>0</v>
      </c>
      <c r="F259" s="70">
        <v>0</v>
      </c>
      <c r="G259" s="248">
        <f>+D259+E259-F259</f>
        <v>0</v>
      </c>
      <c r="H259" s="248"/>
      <c r="I259" s="36"/>
    </row>
    <row r="260" spans="2:9" s="28" customFormat="1" ht="22.5" customHeight="1" hidden="1">
      <c r="B260" s="28" t="s">
        <v>283</v>
      </c>
      <c r="C260" s="68"/>
      <c r="D260" s="69"/>
      <c r="E260" s="70"/>
      <c r="F260" s="70">
        <v>0</v>
      </c>
      <c r="G260" s="248">
        <f>+D260+E260-F260</f>
        <v>0</v>
      </c>
      <c r="H260" s="248"/>
      <c r="I260" s="36"/>
    </row>
    <row r="261" spans="2:9" s="28" customFormat="1" ht="22.5" customHeight="1" hidden="1">
      <c r="B261" s="28" t="s">
        <v>284</v>
      </c>
      <c r="C261" s="68"/>
      <c r="D261" s="69"/>
      <c r="E261" s="70"/>
      <c r="F261" s="70">
        <v>0</v>
      </c>
      <c r="G261" s="248">
        <f>+D261+E261-F261</f>
        <v>0</v>
      </c>
      <c r="H261" s="248"/>
      <c r="I261" s="36"/>
    </row>
    <row r="262" spans="2:9" s="28" customFormat="1" ht="22.5" customHeight="1" hidden="1">
      <c r="B262" s="20" t="s">
        <v>303</v>
      </c>
      <c r="C262" s="68"/>
      <c r="D262" s="71">
        <f>SUM(D259:D261)</f>
        <v>0</v>
      </c>
      <c r="E262" s="72">
        <f>SUM(E259:E261)</f>
        <v>0</v>
      </c>
      <c r="F262" s="72">
        <f>SUM(F259:F261)</f>
        <v>0</v>
      </c>
      <c r="G262" s="249">
        <f>SUM(G259:H261)</f>
        <v>0</v>
      </c>
      <c r="H262" s="249"/>
      <c r="I262" s="36"/>
    </row>
    <row r="263" spans="2:9" s="28" customFormat="1" ht="22.5" customHeight="1" hidden="1">
      <c r="B263" s="28" t="s">
        <v>304</v>
      </c>
      <c r="C263" s="68"/>
      <c r="D263" s="73"/>
      <c r="E263" s="74"/>
      <c r="F263" s="74"/>
      <c r="G263" s="73"/>
      <c r="H263" s="73"/>
      <c r="I263" s="36"/>
    </row>
    <row r="264" spans="2:9" s="28" customFormat="1" ht="19.5" customHeight="1" hidden="1">
      <c r="B264" s="28" t="s">
        <v>305</v>
      </c>
      <c r="C264" s="68"/>
      <c r="D264" s="73"/>
      <c r="E264" s="74"/>
      <c r="F264" s="74"/>
      <c r="G264" s="73"/>
      <c r="H264" s="73"/>
      <c r="I264" s="36"/>
    </row>
    <row r="265" spans="2:9" s="28" customFormat="1" ht="20.25" customHeight="1" hidden="1">
      <c r="B265" s="28" t="s">
        <v>306</v>
      </c>
      <c r="F265" s="40"/>
      <c r="H265" s="73"/>
      <c r="I265" s="36"/>
    </row>
    <row r="266" spans="3:9" s="28" customFormat="1" ht="18.75" customHeight="1" hidden="1">
      <c r="C266" s="41"/>
      <c r="D266" s="245" t="s">
        <v>270</v>
      </c>
      <c r="E266" s="245"/>
      <c r="F266" s="245"/>
      <c r="G266" s="245"/>
      <c r="H266" s="73"/>
      <c r="I266" s="36"/>
    </row>
    <row r="267" spans="2:9" s="28" customFormat="1" ht="19.5" customHeight="1" hidden="1">
      <c r="B267" s="28" t="s">
        <v>271</v>
      </c>
      <c r="C267" s="29" t="s">
        <v>272</v>
      </c>
      <c r="D267" s="29" t="s">
        <v>273</v>
      </c>
      <c r="E267" s="29" t="s">
        <v>274</v>
      </c>
      <c r="F267" s="29" t="s">
        <v>275</v>
      </c>
      <c r="G267" s="29"/>
      <c r="H267" s="73"/>
      <c r="I267" s="36"/>
    </row>
    <row r="268" spans="2:9" s="28" customFormat="1" ht="18.75" customHeight="1" hidden="1">
      <c r="B268" s="28" t="s">
        <v>282</v>
      </c>
      <c r="C268" s="29"/>
      <c r="D268" s="42"/>
      <c r="E268" s="43"/>
      <c r="F268" s="44">
        <f>D268*E268</f>
        <v>0</v>
      </c>
      <c r="G268" s="45"/>
      <c r="H268" s="73"/>
      <c r="I268" s="36"/>
    </row>
    <row r="269" spans="2:9" s="28" customFormat="1" ht="18.75" customHeight="1" hidden="1">
      <c r="B269" s="28" t="s">
        <v>283</v>
      </c>
      <c r="C269" s="29"/>
      <c r="D269" s="42"/>
      <c r="E269" s="43"/>
      <c r="F269" s="44">
        <f>D269*E269</f>
        <v>0</v>
      </c>
      <c r="G269" s="45"/>
      <c r="H269" s="73"/>
      <c r="I269" s="36"/>
    </row>
    <row r="270" spans="2:9" s="28" customFormat="1" ht="15" customHeight="1" hidden="1">
      <c r="B270" s="28" t="s">
        <v>284</v>
      </c>
      <c r="D270" s="75"/>
      <c r="E270" s="75"/>
      <c r="F270" s="75"/>
      <c r="G270" s="49"/>
      <c r="H270" s="73"/>
      <c r="I270" s="36"/>
    </row>
    <row r="271" spans="2:9" s="28" customFormat="1" ht="19.5" customHeight="1" hidden="1">
      <c r="B271" s="20" t="s">
        <v>303</v>
      </c>
      <c r="D271" s="46"/>
      <c r="E271" s="47"/>
      <c r="F271" s="48">
        <f>SUM(F268:F270)</f>
        <v>0</v>
      </c>
      <c r="G271" s="73"/>
      <c r="H271" s="73"/>
      <c r="I271" s="36"/>
    </row>
    <row r="272" spans="2:9" s="28" customFormat="1" ht="19.5" customHeight="1" hidden="1">
      <c r="B272" s="20"/>
      <c r="D272" s="46"/>
      <c r="E272" s="47"/>
      <c r="F272" s="48"/>
      <c r="G272" s="73"/>
      <c r="H272" s="73"/>
      <c r="I272" s="36"/>
    </row>
    <row r="273" spans="2:9" s="28" customFormat="1" ht="15" customHeight="1">
      <c r="B273" s="20"/>
      <c r="D273" s="46"/>
      <c r="E273" s="47"/>
      <c r="F273" s="48"/>
      <c r="G273" s="73"/>
      <c r="H273" s="73"/>
      <c r="I273" s="36"/>
    </row>
    <row r="274" spans="2:9" s="21" customFormat="1" ht="22.5" customHeight="1">
      <c r="B274" s="28" t="s">
        <v>307</v>
      </c>
      <c r="F274" s="76"/>
      <c r="G274" s="77"/>
      <c r="H274" s="21" t="s">
        <v>4</v>
      </c>
      <c r="I274" s="78">
        <f>F280</f>
        <v>2398.14</v>
      </c>
    </row>
    <row r="275" spans="2:9" s="21" customFormat="1" ht="22.5" customHeight="1" hidden="1">
      <c r="B275" s="21" t="s">
        <v>308</v>
      </c>
      <c r="I275" s="33"/>
    </row>
    <row r="276" spans="4:9" s="21" customFormat="1" ht="22.5" customHeight="1" hidden="1">
      <c r="D276" s="252"/>
      <c r="E276" s="252"/>
      <c r="F276" s="252"/>
      <c r="G276" s="252"/>
      <c r="I276" s="33"/>
    </row>
    <row r="277" spans="2:9" s="21" customFormat="1" ht="22.5" customHeight="1">
      <c r="B277" s="21" t="s">
        <v>645</v>
      </c>
      <c r="D277" s="20"/>
      <c r="E277" s="20"/>
      <c r="F277" s="22" t="s">
        <v>652</v>
      </c>
      <c r="G277" s="20"/>
      <c r="I277" s="33"/>
    </row>
    <row r="278" spans="2:9" s="21" customFormat="1" ht="22.5" customHeight="1">
      <c r="B278" s="21" t="s">
        <v>646</v>
      </c>
      <c r="D278" s="79"/>
      <c r="E278" s="80"/>
      <c r="F278" s="56">
        <v>2398.14</v>
      </c>
      <c r="G278" s="20"/>
      <c r="I278" s="33"/>
    </row>
    <row r="279" spans="2:9" s="21" customFormat="1" ht="22.5" customHeight="1" hidden="1">
      <c r="B279" s="53"/>
      <c r="C279" s="53"/>
      <c r="D279" s="79"/>
      <c r="E279" s="80"/>
      <c r="F279" s="56"/>
      <c r="G279" s="57"/>
      <c r="I279" s="33"/>
    </row>
    <row r="280" spans="2:9" s="21" customFormat="1" ht="22.5" customHeight="1">
      <c r="B280" s="21" t="s">
        <v>648</v>
      </c>
      <c r="C280" s="53"/>
      <c r="D280" s="81"/>
      <c r="E280" s="82"/>
      <c r="F280" s="83">
        <f>SUM(F278:F279)</f>
        <v>2398.14</v>
      </c>
      <c r="G280" s="60"/>
      <c r="I280" s="33"/>
    </row>
    <row r="281" spans="2:9" s="21" customFormat="1" ht="22.5" customHeight="1" hidden="1">
      <c r="B281" s="21" t="s">
        <v>314</v>
      </c>
      <c r="I281" s="33"/>
    </row>
    <row r="282" spans="2:9" s="21" customFormat="1" ht="22.5" customHeight="1" hidden="1">
      <c r="B282" s="21" t="s">
        <v>315</v>
      </c>
      <c r="F282" s="20" t="s">
        <v>262</v>
      </c>
      <c r="I282" s="33"/>
    </row>
    <row r="283" spans="2:9" s="21" customFormat="1" ht="22.5" customHeight="1" hidden="1">
      <c r="B283" s="21" t="s">
        <v>316</v>
      </c>
      <c r="F283" s="84">
        <v>6486.71</v>
      </c>
      <c r="I283" s="33"/>
    </row>
    <row r="284" spans="2:9" s="21" customFormat="1" ht="22.5" customHeight="1" hidden="1">
      <c r="B284" s="21" t="s">
        <v>313</v>
      </c>
      <c r="F284" s="85">
        <f>SUM(F283:F283)</f>
        <v>6486.71</v>
      </c>
      <c r="G284" s="77"/>
      <c r="I284" s="33"/>
    </row>
    <row r="285" s="21" customFormat="1" ht="15" customHeight="1" hidden="1">
      <c r="I285" s="33"/>
    </row>
    <row r="286" spans="2:9" s="21" customFormat="1" ht="21" customHeight="1" hidden="1">
      <c r="B286" s="28" t="s">
        <v>317</v>
      </c>
      <c r="H286" s="21" t="s">
        <v>4</v>
      </c>
      <c r="I286" s="86" t="e">
        <f>'[1]资产负债表'!#REF!</f>
        <v>#REF!</v>
      </c>
    </row>
    <row r="287" spans="2:9" s="21" customFormat="1" ht="19.5" customHeight="1" hidden="1">
      <c r="B287" s="20" t="s">
        <v>278</v>
      </c>
      <c r="F287" s="20" t="s">
        <v>262</v>
      </c>
      <c r="G287" s="242" t="s">
        <v>318</v>
      </c>
      <c r="H287" s="242"/>
      <c r="I287" s="33"/>
    </row>
    <row r="288" spans="2:9" s="21" customFormat="1" ht="18.75" customHeight="1" hidden="1">
      <c r="B288" s="30" t="s">
        <v>319</v>
      </c>
      <c r="F288" s="87">
        <v>40000</v>
      </c>
      <c r="I288" s="33"/>
    </row>
    <row r="289" spans="2:9" s="21" customFormat="1" ht="23.25" customHeight="1" hidden="1">
      <c r="B289" s="30" t="s">
        <v>320</v>
      </c>
      <c r="F289" s="87">
        <v>200000</v>
      </c>
      <c r="I289" s="33"/>
    </row>
    <row r="290" spans="2:9" s="21" customFormat="1" ht="22.5" customHeight="1" hidden="1">
      <c r="B290" s="20" t="s">
        <v>285</v>
      </c>
      <c r="F290" s="88">
        <f>SUM(F288:F289)</f>
        <v>240000</v>
      </c>
      <c r="G290" s="77"/>
      <c r="I290" s="33"/>
    </row>
    <row r="291" spans="2:9" s="21" customFormat="1" ht="22.5" customHeight="1" hidden="1">
      <c r="B291" s="28" t="s">
        <v>321</v>
      </c>
      <c r="F291" s="88"/>
      <c r="G291" s="77"/>
      <c r="I291" s="33"/>
    </row>
    <row r="292" spans="2:9" s="21" customFormat="1" ht="18.75" customHeight="1" hidden="1">
      <c r="B292" s="28"/>
      <c r="C292" s="28"/>
      <c r="D292" s="245" t="s">
        <v>322</v>
      </c>
      <c r="E292" s="245"/>
      <c r="F292" s="245"/>
      <c r="G292" s="245"/>
      <c r="H292" s="245"/>
      <c r="I292" s="33"/>
    </row>
    <row r="293" spans="2:9" s="21" customFormat="1" ht="22.5" customHeight="1" hidden="1">
      <c r="B293" s="28" t="s">
        <v>323</v>
      </c>
      <c r="C293" s="28"/>
      <c r="D293" s="28" t="s">
        <v>324</v>
      </c>
      <c r="E293" s="28" t="s">
        <v>325</v>
      </c>
      <c r="F293" s="28" t="s">
        <v>326</v>
      </c>
      <c r="G293" s="246" t="s">
        <v>281</v>
      </c>
      <c r="H293" s="246"/>
      <c r="I293" s="33"/>
    </row>
    <row r="294" spans="2:9" s="21" customFormat="1" ht="22.5" customHeight="1" hidden="1">
      <c r="B294" s="28" t="s">
        <v>327</v>
      </c>
      <c r="C294" s="28"/>
      <c r="D294" s="69">
        <f>'资 产 负 债 表'!$D$13</f>
        <v>0</v>
      </c>
      <c r="E294" s="89" t="e">
        <f>+D294/D295</f>
        <v>#DIV/0!</v>
      </c>
      <c r="F294" s="90"/>
      <c r="G294" s="91"/>
      <c r="H294" s="91">
        <f>D294</f>
        <v>0</v>
      </c>
      <c r="I294" s="33"/>
    </row>
    <row r="295" spans="2:9" s="21" customFormat="1" ht="22.5" customHeight="1" hidden="1">
      <c r="B295" s="20" t="s">
        <v>285</v>
      </c>
      <c r="D295" s="92">
        <f>SUM(D294)</f>
        <v>0</v>
      </c>
      <c r="E295" s="93" t="e">
        <f>SUM(E294)</f>
        <v>#DIV/0!</v>
      </c>
      <c r="F295" s="88"/>
      <c r="G295" s="94"/>
      <c r="H295" s="95">
        <f>SUM(H294)</f>
        <v>0</v>
      </c>
      <c r="I295" s="33"/>
    </row>
    <row r="296" spans="2:9" s="28" customFormat="1" ht="19.5" customHeight="1" hidden="1">
      <c r="B296" s="20"/>
      <c r="D296" s="46"/>
      <c r="E296" s="47"/>
      <c r="F296" s="48"/>
      <c r="G296" s="73"/>
      <c r="H296" s="73"/>
      <c r="I296" s="36"/>
    </row>
    <row r="297" spans="2:9" s="21" customFormat="1" ht="21" customHeight="1" hidden="1">
      <c r="B297" s="28" t="s">
        <v>328</v>
      </c>
      <c r="C297" s="53"/>
      <c r="D297" s="64"/>
      <c r="E297" s="63"/>
      <c r="F297" s="64"/>
      <c r="G297" s="248">
        <f aca="true" t="shared" si="0" ref="G297:G307">+D297+E297-F297</f>
        <v>0</v>
      </c>
      <c r="H297" s="248"/>
      <c r="I297" s="33"/>
    </row>
    <row r="298" spans="2:9" s="21" customFormat="1" ht="18" customHeight="1" hidden="1">
      <c r="B298" s="28" t="s">
        <v>329</v>
      </c>
      <c r="C298" s="53"/>
      <c r="D298" s="64"/>
      <c r="E298" s="63"/>
      <c r="F298" s="64"/>
      <c r="G298" s="248">
        <f t="shared" si="0"/>
        <v>0</v>
      </c>
      <c r="H298" s="248"/>
      <c r="I298" s="33"/>
    </row>
    <row r="299" spans="2:9" s="21" customFormat="1" ht="15" customHeight="1" hidden="1">
      <c r="B299" s="28" t="s">
        <v>330</v>
      </c>
      <c r="C299" s="53"/>
      <c r="D299" s="64"/>
      <c r="E299" s="63"/>
      <c r="F299" s="64"/>
      <c r="G299" s="248">
        <f t="shared" si="0"/>
        <v>0</v>
      </c>
      <c r="H299" s="248"/>
      <c r="I299" s="33"/>
    </row>
    <row r="300" spans="2:9" s="21" customFormat="1" ht="17.25" customHeight="1" hidden="1">
      <c r="B300" s="28" t="s">
        <v>331</v>
      </c>
      <c r="C300" s="53"/>
      <c r="D300" s="64"/>
      <c r="E300" s="63"/>
      <c r="F300" s="64"/>
      <c r="G300" s="248">
        <f t="shared" si="0"/>
        <v>0</v>
      </c>
      <c r="H300" s="248"/>
      <c r="I300" s="33"/>
    </row>
    <row r="301" spans="2:9" s="21" customFormat="1" ht="19.5" customHeight="1" hidden="1">
      <c r="B301" s="28" t="s">
        <v>332</v>
      </c>
      <c r="C301" s="53"/>
      <c r="D301" s="64"/>
      <c r="E301" s="63"/>
      <c r="F301" s="64"/>
      <c r="G301" s="248">
        <f t="shared" si="0"/>
        <v>0</v>
      </c>
      <c r="H301" s="248"/>
      <c r="I301" s="33"/>
    </row>
    <row r="302" spans="2:9" s="21" customFormat="1" ht="20.25" customHeight="1" hidden="1">
      <c r="B302" s="28" t="s">
        <v>333</v>
      </c>
      <c r="C302" s="53"/>
      <c r="D302" s="64"/>
      <c r="E302" s="63"/>
      <c r="F302" s="64"/>
      <c r="G302" s="248">
        <f t="shared" si="0"/>
        <v>0</v>
      </c>
      <c r="H302" s="248"/>
      <c r="I302" s="33"/>
    </row>
    <row r="303" spans="2:9" s="21" customFormat="1" ht="18" customHeight="1" hidden="1">
      <c r="B303" s="28" t="s">
        <v>334</v>
      </c>
      <c r="C303" s="53"/>
      <c r="D303" s="64"/>
      <c r="E303" s="63"/>
      <c r="F303" s="64"/>
      <c r="G303" s="248">
        <f t="shared" si="0"/>
        <v>0</v>
      </c>
      <c r="H303" s="248"/>
      <c r="I303" s="33"/>
    </row>
    <row r="304" spans="2:9" s="21" customFormat="1" ht="20.25" customHeight="1" hidden="1">
      <c r="B304" s="28" t="s">
        <v>335</v>
      </c>
      <c r="C304" s="53"/>
      <c r="D304" s="64"/>
      <c r="E304" s="63"/>
      <c r="F304" s="64"/>
      <c r="G304" s="248">
        <f t="shared" si="0"/>
        <v>0</v>
      </c>
      <c r="H304" s="248"/>
      <c r="I304" s="33"/>
    </row>
    <row r="305" spans="2:9" s="21" customFormat="1" ht="20.25" customHeight="1" hidden="1">
      <c r="B305" s="28" t="s">
        <v>336</v>
      </c>
      <c r="C305" s="53"/>
      <c r="D305" s="64"/>
      <c r="E305" s="63"/>
      <c r="F305" s="64"/>
      <c r="G305" s="248">
        <f t="shared" si="0"/>
        <v>0</v>
      </c>
      <c r="H305" s="248"/>
      <c r="I305" s="33"/>
    </row>
    <row r="306" spans="2:9" s="21" customFormat="1" ht="18" customHeight="1" hidden="1">
      <c r="B306" s="28" t="s">
        <v>337</v>
      </c>
      <c r="C306" s="53"/>
      <c r="D306" s="64"/>
      <c r="E306" s="63"/>
      <c r="F306" s="64"/>
      <c r="G306" s="248">
        <f t="shared" si="0"/>
        <v>0</v>
      </c>
      <c r="H306" s="248"/>
      <c r="I306" s="33"/>
    </row>
    <row r="307" spans="2:9" s="21" customFormat="1" ht="20.25" customHeight="1" hidden="1">
      <c r="B307" s="28" t="s">
        <v>338</v>
      </c>
      <c r="C307" s="53"/>
      <c r="D307" s="64"/>
      <c r="E307" s="63"/>
      <c r="F307" s="64"/>
      <c r="G307" s="248">
        <f t="shared" si="0"/>
        <v>0</v>
      </c>
      <c r="H307" s="248"/>
      <c r="I307" s="33"/>
    </row>
    <row r="308" spans="2:9" s="21" customFormat="1" ht="20.25" customHeight="1" hidden="1">
      <c r="B308" s="28" t="s">
        <v>339</v>
      </c>
      <c r="C308" s="53"/>
      <c r="D308" s="96">
        <f>SUM(D297:D307)</f>
        <v>0</v>
      </c>
      <c r="E308" s="96">
        <f>SUM(E297:E307)</f>
        <v>0</v>
      </c>
      <c r="F308" s="96">
        <f>SUM(F297:F307)</f>
        <v>0</v>
      </c>
      <c r="G308" s="250">
        <f>SUM(G297:H307)</f>
        <v>0</v>
      </c>
      <c r="H308" s="250"/>
      <c r="I308" s="33"/>
    </row>
    <row r="309" spans="2:9" s="21" customFormat="1" ht="19.5" customHeight="1" hidden="1">
      <c r="B309" s="28" t="s">
        <v>340</v>
      </c>
      <c r="C309" s="53"/>
      <c r="D309" s="61"/>
      <c r="E309" s="62"/>
      <c r="F309" s="61"/>
      <c r="G309" s="60"/>
      <c r="H309" s="53"/>
      <c r="I309" s="33"/>
    </row>
    <row r="310" spans="6:9" s="21" customFormat="1" ht="15" customHeight="1" hidden="1">
      <c r="F310" s="97"/>
      <c r="I310" s="33"/>
    </row>
    <row r="311" spans="2:9" s="21" customFormat="1" ht="14.25" customHeight="1" hidden="1">
      <c r="B311" s="28" t="s">
        <v>341</v>
      </c>
      <c r="C311" s="28"/>
      <c r="D311" s="50"/>
      <c r="E311" s="51"/>
      <c r="F311" s="52"/>
      <c r="G311" s="49"/>
      <c r="H311" s="22" t="s">
        <v>262</v>
      </c>
      <c r="I311" s="34">
        <f>'[1]资产负债表'!E30</f>
        <v>0</v>
      </c>
    </row>
    <row r="312" spans="2:9" s="21" customFormat="1" ht="17.25" customHeight="1" hidden="1">
      <c r="B312" s="28" t="s">
        <v>277</v>
      </c>
      <c r="C312" s="28"/>
      <c r="D312" s="28"/>
      <c r="E312" s="28"/>
      <c r="F312" s="28"/>
      <c r="G312" s="28"/>
      <c r="H312" s="28"/>
      <c r="I312" s="36"/>
    </row>
    <row r="313" spans="2:9" s="21" customFormat="1" ht="24" customHeight="1" hidden="1">
      <c r="B313" s="28"/>
      <c r="C313" s="28"/>
      <c r="D313" s="245" t="s">
        <v>270</v>
      </c>
      <c r="E313" s="245"/>
      <c r="F313" s="245"/>
      <c r="G313" s="245"/>
      <c r="H313" s="28"/>
      <c r="I313" s="36"/>
    </row>
    <row r="314" spans="2:9" s="21" customFormat="1" ht="24.75" customHeight="1" hidden="1">
      <c r="B314" s="20" t="s">
        <v>278</v>
      </c>
      <c r="D314" s="20" t="s">
        <v>279</v>
      </c>
      <c r="E314" s="20" t="s">
        <v>280</v>
      </c>
      <c r="F314" s="20" t="s">
        <v>281</v>
      </c>
      <c r="G314" s="20"/>
      <c r="H314" s="28"/>
      <c r="I314" s="36"/>
    </row>
    <row r="315" spans="2:9" s="21" customFormat="1" ht="19.5" customHeight="1" hidden="1">
      <c r="B315" s="21" t="s">
        <v>342</v>
      </c>
      <c r="C315" s="53"/>
      <c r="D315" s="56"/>
      <c r="E315" s="98">
        <v>0</v>
      </c>
      <c r="F315" s="56">
        <f>D315-E315</f>
        <v>0</v>
      </c>
      <c r="G315" s="57"/>
      <c r="H315" s="28"/>
      <c r="I315" s="36"/>
    </row>
    <row r="316" spans="2:9" s="21" customFormat="1" ht="21" customHeight="1" hidden="1">
      <c r="B316" s="21" t="s">
        <v>343</v>
      </c>
      <c r="C316" s="53"/>
      <c r="D316" s="56"/>
      <c r="E316" s="98"/>
      <c r="F316" s="56"/>
      <c r="G316" s="57"/>
      <c r="H316" s="28"/>
      <c r="I316" s="36"/>
    </row>
    <row r="317" spans="2:9" s="21" customFormat="1" ht="22.5" customHeight="1" hidden="1">
      <c r="B317" s="21" t="s">
        <v>344</v>
      </c>
      <c r="C317" s="53"/>
      <c r="D317" s="56">
        <v>0</v>
      </c>
      <c r="E317" s="98">
        <v>0</v>
      </c>
      <c r="F317" s="56">
        <f>D317-E317</f>
        <v>0</v>
      </c>
      <c r="G317" s="57"/>
      <c r="H317" s="28"/>
      <c r="I317" s="36"/>
    </row>
    <row r="318" spans="2:9" s="21" customFormat="1" ht="22.5" customHeight="1" hidden="1">
      <c r="B318" s="21" t="s">
        <v>345</v>
      </c>
      <c r="C318" s="53"/>
      <c r="D318" s="56">
        <v>0</v>
      </c>
      <c r="E318" s="98">
        <v>0</v>
      </c>
      <c r="F318" s="56">
        <f>D318-E318</f>
        <v>0</v>
      </c>
      <c r="G318" s="57"/>
      <c r="H318" s="28"/>
      <c r="I318" s="36"/>
    </row>
    <row r="319" spans="2:9" s="21" customFormat="1" ht="20.25" customHeight="1" hidden="1">
      <c r="B319" s="21" t="s">
        <v>285</v>
      </c>
      <c r="C319" s="53"/>
      <c r="D319" s="64">
        <f>SUM(D315:D318)</f>
        <v>0</v>
      </c>
      <c r="E319" s="63">
        <f>SUM(E315:E315)</f>
        <v>0</v>
      </c>
      <c r="F319" s="64">
        <f>SUM(F315:F318)</f>
        <v>0</v>
      </c>
      <c r="G319" s="60"/>
      <c r="H319" s="28"/>
      <c r="I319" s="36"/>
    </row>
    <row r="320" spans="2:9" s="21" customFormat="1" ht="18" customHeight="1" hidden="1">
      <c r="B320" s="21" t="s">
        <v>346</v>
      </c>
      <c r="I320" s="33"/>
    </row>
    <row r="321" spans="2:9" s="21" customFormat="1" ht="19.5" customHeight="1" hidden="1">
      <c r="B321" s="20" t="s">
        <v>299</v>
      </c>
      <c r="C321" s="20"/>
      <c r="D321" s="20" t="s">
        <v>300</v>
      </c>
      <c r="E321" s="20" t="s">
        <v>301</v>
      </c>
      <c r="F321" s="20" t="s">
        <v>302</v>
      </c>
      <c r="G321" s="242" t="s">
        <v>262</v>
      </c>
      <c r="H321" s="242"/>
      <c r="I321" s="33"/>
    </row>
    <row r="322" spans="2:9" s="21" customFormat="1" ht="16.5" customHeight="1" hidden="1">
      <c r="B322" s="21" t="s">
        <v>342</v>
      </c>
      <c r="C322" s="68"/>
      <c r="D322" s="69"/>
      <c r="E322" s="70">
        <v>0</v>
      </c>
      <c r="F322" s="70">
        <v>0</v>
      </c>
      <c r="G322" s="248">
        <f>+D322+E322-F322</f>
        <v>0</v>
      </c>
      <c r="H322" s="248"/>
      <c r="I322" s="33"/>
    </row>
    <row r="323" spans="2:9" s="21" customFormat="1" ht="17.25" customHeight="1" hidden="1">
      <c r="B323" s="21" t="s">
        <v>343</v>
      </c>
      <c r="C323" s="68"/>
      <c r="D323" s="69"/>
      <c r="E323" s="70"/>
      <c r="F323" s="70">
        <v>0</v>
      </c>
      <c r="G323" s="248">
        <f>+D323+E323-F323</f>
        <v>0</v>
      </c>
      <c r="H323" s="248"/>
      <c r="I323" s="33"/>
    </row>
    <row r="324" spans="2:9" s="21" customFormat="1" ht="17.25" customHeight="1" hidden="1">
      <c r="B324" s="21" t="s">
        <v>344</v>
      </c>
      <c r="C324" s="68"/>
      <c r="D324" s="69"/>
      <c r="E324" s="70"/>
      <c r="F324" s="70"/>
      <c r="G324" s="248">
        <f>+D324+E324-F324</f>
        <v>0</v>
      </c>
      <c r="H324" s="248"/>
      <c r="I324" s="33"/>
    </row>
    <row r="325" spans="2:9" s="21" customFormat="1" ht="12" customHeight="1" hidden="1">
      <c r="B325" s="21" t="s">
        <v>345</v>
      </c>
      <c r="C325" s="68"/>
      <c r="D325" s="69"/>
      <c r="E325" s="70"/>
      <c r="F325" s="70">
        <v>0</v>
      </c>
      <c r="G325" s="248">
        <f>+D325+E325-F325</f>
        <v>0</v>
      </c>
      <c r="H325" s="248"/>
      <c r="I325" s="33"/>
    </row>
    <row r="326" spans="2:9" s="21" customFormat="1" ht="15.75" customHeight="1" hidden="1">
      <c r="B326" s="20" t="s">
        <v>347</v>
      </c>
      <c r="C326" s="68"/>
      <c r="D326" s="71">
        <f>SUM(D322:D325)</f>
        <v>0</v>
      </c>
      <c r="E326" s="72">
        <f>SUM(E322:E325)</f>
        <v>0</v>
      </c>
      <c r="F326" s="72">
        <f>SUM(F322:F325)</f>
        <v>0</v>
      </c>
      <c r="G326" s="249">
        <f>SUM(G322:H325)</f>
        <v>0</v>
      </c>
      <c r="H326" s="249"/>
      <c r="I326" s="33"/>
    </row>
    <row r="327" spans="2:9" s="21" customFormat="1" ht="22.5" customHeight="1" hidden="1">
      <c r="B327" s="28" t="s">
        <v>307</v>
      </c>
      <c r="F327" s="76"/>
      <c r="G327" s="77"/>
      <c r="H327" s="21" t="s">
        <v>4</v>
      </c>
      <c r="I327" s="78">
        <f>'资 产 负 债 表'!D9</f>
        <v>2398.14</v>
      </c>
    </row>
    <row r="328" spans="2:9" s="21" customFormat="1" ht="22.5" customHeight="1" hidden="1">
      <c r="B328" s="21" t="s">
        <v>308</v>
      </c>
      <c r="I328" s="33"/>
    </row>
    <row r="329" spans="4:9" s="21" customFormat="1" ht="22.5" customHeight="1" hidden="1">
      <c r="D329" s="236" t="s">
        <v>270</v>
      </c>
      <c r="E329" s="236"/>
      <c r="F329" s="236"/>
      <c r="G329" s="236"/>
      <c r="I329" s="33"/>
    </row>
    <row r="330" spans="2:9" s="21" customFormat="1" ht="22.5" customHeight="1" hidden="1">
      <c r="B330" s="21" t="s">
        <v>309</v>
      </c>
      <c r="D330" s="20" t="s">
        <v>310</v>
      </c>
      <c r="E330" s="20" t="s">
        <v>274</v>
      </c>
      <c r="F330" s="20" t="s">
        <v>275</v>
      </c>
      <c r="G330" s="20"/>
      <c r="I330" s="33"/>
    </row>
    <row r="331" spans="2:9" s="21" customFormat="1" ht="22.5" customHeight="1" hidden="1">
      <c r="B331" s="21" t="s">
        <v>311</v>
      </c>
      <c r="D331" s="79"/>
      <c r="E331" s="80"/>
      <c r="F331" s="56">
        <f>D331*E331</f>
        <v>0</v>
      </c>
      <c r="G331" s="20"/>
      <c r="I331" s="33"/>
    </row>
    <row r="332" spans="2:9" s="21" customFormat="1" ht="22.5" customHeight="1" hidden="1">
      <c r="B332" s="53" t="s">
        <v>312</v>
      </c>
      <c r="C332" s="53"/>
      <c r="D332" s="79"/>
      <c r="E332" s="80">
        <v>8.2765</v>
      </c>
      <c r="F332" s="56">
        <f>D332*E332</f>
        <v>0</v>
      </c>
      <c r="G332" s="57"/>
      <c r="I332" s="33"/>
    </row>
    <row r="333" spans="2:9" s="21" customFormat="1" ht="22.5" customHeight="1" hidden="1">
      <c r="B333" s="21" t="s">
        <v>313</v>
      </c>
      <c r="C333" s="53"/>
      <c r="D333" s="81"/>
      <c r="E333" s="82"/>
      <c r="F333" s="83">
        <f>SUM(F331:F332)</f>
        <v>0</v>
      </c>
      <c r="G333" s="60"/>
      <c r="I333" s="33"/>
    </row>
    <row r="334" spans="2:9" s="21" customFormat="1" ht="22.5" customHeight="1" hidden="1">
      <c r="B334" s="21" t="s">
        <v>314</v>
      </c>
      <c r="I334" s="33"/>
    </row>
    <row r="335" spans="2:9" s="21" customFormat="1" ht="22.5" customHeight="1" hidden="1">
      <c r="B335" s="21" t="s">
        <v>315</v>
      </c>
      <c r="F335" s="20" t="s">
        <v>262</v>
      </c>
      <c r="I335" s="33"/>
    </row>
    <row r="336" spans="2:9" s="21" customFormat="1" ht="22.5" customHeight="1" hidden="1">
      <c r="B336" s="21" t="s">
        <v>316</v>
      </c>
      <c r="F336" s="84">
        <v>6486.71</v>
      </c>
      <c r="I336" s="33"/>
    </row>
    <row r="337" spans="2:9" s="21" customFormat="1" ht="22.5" customHeight="1" hidden="1">
      <c r="B337" s="21" t="s">
        <v>313</v>
      </c>
      <c r="F337" s="85">
        <f>SUM(F336:F336)</f>
        <v>6486.71</v>
      </c>
      <c r="G337" s="77"/>
      <c r="I337" s="33"/>
    </row>
    <row r="338" s="21" customFormat="1" ht="15" customHeight="1" hidden="1">
      <c r="I338" s="33"/>
    </row>
    <row r="339" spans="2:9" s="21" customFormat="1" ht="21" customHeight="1" hidden="1">
      <c r="B339" s="28" t="s">
        <v>317</v>
      </c>
      <c r="H339" s="21" t="s">
        <v>4</v>
      </c>
      <c r="I339" s="86" t="e">
        <f>'[1]资产负债表'!#REF!</f>
        <v>#REF!</v>
      </c>
    </row>
    <row r="340" spans="2:9" s="21" customFormat="1" ht="19.5" customHeight="1" hidden="1">
      <c r="B340" s="20" t="s">
        <v>278</v>
      </c>
      <c r="F340" s="20" t="s">
        <v>262</v>
      </c>
      <c r="G340" s="242" t="s">
        <v>318</v>
      </c>
      <c r="H340" s="242"/>
      <c r="I340" s="33"/>
    </row>
    <row r="341" spans="2:9" s="21" customFormat="1" ht="18.75" customHeight="1" hidden="1">
      <c r="B341" s="30" t="s">
        <v>319</v>
      </c>
      <c r="F341" s="87">
        <v>40000</v>
      </c>
      <c r="I341" s="33"/>
    </row>
    <row r="342" spans="2:9" s="21" customFormat="1" ht="23.25" customHeight="1" hidden="1">
      <c r="B342" s="30" t="s">
        <v>320</v>
      </c>
      <c r="F342" s="87">
        <v>200000</v>
      </c>
      <c r="I342" s="33"/>
    </row>
    <row r="343" spans="2:9" s="21" customFormat="1" ht="22.5" customHeight="1" hidden="1">
      <c r="B343" s="20" t="s">
        <v>285</v>
      </c>
      <c r="F343" s="88">
        <f>SUM(F341:F342)</f>
        <v>240000</v>
      </c>
      <c r="G343" s="77"/>
      <c r="I343" s="33"/>
    </row>
    <row r="344" spans="2:9" s="21" customFormat="1" ht="22.5" customHeight="1" hidden="1">
      <c r="B344" s="28" t="s">
        <v>321</v>
      </c>
      <c r="F344" s="88"/>
      <c r="G344" s="77"/>
      <c r="I344" s="33"/>
    </row>
    <row r="345" spans="2:9" s="21" customFormat="1" ht="18.75" customHeight="1" hidden="1">
      <c r="B345" s="28"/>
      <c r="C345" s="28"/>
      <c r="D345" s="245" t="s">
        <v>322</v>
      </c>
      <c r="E345" s="245"/>
      <c r="F345" s="245"/>
      <c r="G345" s="245"/>
      <c r="H345" s="245"/>
      <c r="I345" s="33"/>
    </row>
    <row r="346" spans="2:9" s="21" customFormat="1" ht="22.5" customHeight="1" hidden="1">
      <c r="B346" s="28" t="s">
        <v>323</v>
      </c>
      <c r="C346" s="28"/>
      <c r="D346" s="28" t="s">
        <v>324</v>
      </c>
      <c r="E346" s="28" t="s">
        <v>325</v>
      </c>
      <c r="F346" s="28" t="s">
        <v>326</v>
      </c>
      <c r="G346" s="246" t="s">
        <v>281</v>
      </c>
      <c r="H346" s="246"/>
      <c r="I346" s="33"/>
    </row>
    <row r="347" spans="2:9" s="21" customFormat="1" ht="22.5" customHeight="1" hidden="1">
      <c r="B347" s="28" t="s">
        <v>600</v>
      </c>
      <c r="C347" s="28"/>
      <c r="D347" s="69">
        <f>I327</f>
        <v>2398.14</v>
      </c>
      <c r="E347" s="89">
        <f>+D347/D348</f>
        <v>1</v>
      </c>
      <c r="F347" s="90"/>
      <c r="G347" s="247">
        <f>+D347-F347</f>
        <v>2398.14</v>
      </c>
      <c r="H347" s="247"/>
      <c r="I347" s="33"/>
    </row>
    <row r="348" spans="2:9" s="21" customFormat="1" ht="22.5" customHeight="1" hidden="1">
      <c r="B348" s="20" t="s">
        <v>285</v>
      </c>
      <c r="D348" s="92">
        <f>SUM(D347)</f>
        <v>2398.14</v>
      </c>
      <c r="E348" s="93">
        <f>SUM(E347)</f>
        <v>1</v>
      </c>
      <c r="F348" s="88"/>
      <c r="G348" s="94"/>
      <c r="H348" s="119">
        <f>SUM(G347)</f>
        <v>2398.14</v>
      </c>
      <c r="I348" s="33"/>
    </row>
    <row r="349" spans="2:9" s="21" customFormat="1" ht="22.5" customHeight="1" hidden="1">
      <c r="B349" s="20"/>
      <c r="D349" s="92"/>
      <c r="E349" s="93"/>
      <c r="F349" s="88"/>
      <c r="G349" s="94"/>
      <c r="H349" s="119"/>
      <c r="I349" s="33"/>
    </row>
    <row r="350" spans="2:9" s="21" customFormat="1" ht="19.5" customHeight="1" hidden="1">
      <c r="B350" s="28" t="s">
        <v>571</v>
      </c>
      <c r="F350" s="20"/>
      <c r="H350" s="21" t="s">
        <v>262</v>
      </c>
      <c r="I350" s="86">
        <f>'资 产 负 债 表'!D11</f>
        <v>0</v>
      </c>
    </row>
    <row r="351" spans="2:9" s="21" customFormat="1" ht="21" customHeight="1" hidden="1">
      <c r="B351" s="21" t="s">
        <v>271</v>
      </c>
      <c r="F351" s="20" t="s">
        <v>262</v>
      </c>
      <c r="I351" s="33"/>
    </row>
    <row r="352" spans="2:9" s="21" customFormat="1" ht="23.25" customHeight="1" hidden="1">
      <c r="B352" s="21" t="s">
        <v>354</v>
      </c>
      <c r="F352" s="103">
        <f>'[2]4111-2明细表'!$H$8</f>
        <v>0</v>
      </c>
      <c r="I352" s="33"/>
    </row>
    <row r="353" spans="6:9" s="21" customFormat="1" ht="18" customHeight="1" hidden="1">
      <c r="F353" s="103"/>
      <c r="I353" s="33"/>
    </row>
    <row r="354" spans="6:9" s="21" customFormat="1" ht="18" customHeight="1" hidden="1">
      <c r="F354" s="103"/>
      <c r="I354" s="33"/>
    </row>
    <row r="355" spans="6:9" s="21" customFormat="1" ht="18" customHeight="1" hidden="1">
      <c r="F355" s="103"/>
      <c r="I355" s="33"/>
    </row>
    <row r="356" spans="6:9" s="21" customFormat="1" ht="18" customHeight="1" hidden="1">
      <c r="F356" s="103"/>
      <c r="I356" s="33"/>
    </row>
    <row r="357" spans="6:9" s="21" customFormat="1" ht="18" customHeight="1" hidden="1">
      <c r="F357" s="103"/>
      <c r="I357" s="33"/>
    </row>
    <row r="358" spans="6:9" s="21" customFormat="1" ht="18" customHeight="1" hidden="1">
      <c r="F358" s="103"/>
      <c r="I358" s="33"/>
    </row>
    <row r="359" spans="2:9" s="21" customFormat="1" ht="18" customHeight="1" hidden="1">
      <c r="B359" s="21">
        <f>'[2]4111-2明细表'!$A$9</f>
        <v>0</v>
      </c>
      <c r="F359" s="103">
        <f>'[2]4111-2明细表'!$H$9</f>
        <v>0</v>
      </c>
      <c r="I359" s="33"/>
    </row>
    <row r="360" spans="2:9" s="21" customFormat="1" ht="18" customHeight="1" hidden="1">
      <c r="B360" s="21">
        <f>'[2]4111-2明细表'!$A$9</f>
        <v>0</v>
      </c>
      <c r="F360" s="103">
        <f>'[2]4111-2明细表'!$H$10</f>
        <v>0</v>
      </c>
      <c r="I360" s="33"/>
    </row>
    <row r="361" spans="2:9" s="21" customFormat="1" ht="27.75" customHeight="1" hidden="1">
      <c r="B361" s="21" t="s">
        <v>355</v>
      </c>
      <c r="F361" s="104">
        <f>SUM(F352:F360)</f>
        <v>0</v>
      </c>
      <c r="I361" s="33"/>
    </row>
    <row r="362" spans="6:9" s="21" customFormat="1" ht="27.75" customHeight="1" hidden="1">
      <c r="F362" s="104"/>
      <c r="I362" s="33"/>
    </row>
    <row r="363" spans="2:9" s="21" customFormat="1" ht="22.5" customHeight="1" hidden="1">
      <c r="B363" s="28" t="s">
        <v>594</v>
      </c>
      <c r="H363" s="20" t="s">
        <v>262</v>
      </c>
      <c r="I363" s="86">
        <f>'资 产 负 债 表'!$D$22</f>
        <v>0</v>
      </c>
    </row>
    <row r="364" spans="2:9" s="21" customFormat="1" ht="22.5" customHeight="1" hidden="1">
      <c r="B364" s="21" t="s">
        <v>348</v>
      </c>
      <c r="I364" s="33"/>
    </row>
    <row r="365" spans="2:9" s="21" customFormat="1" ht="22.5" customHeight="1" hidden="1">
      <c r="B365" s="20" t="s">
        <v>299</v>
      </c>
      <c r="C365" s="20"/>
      <c r="D365" s="20" t="s">
        <v>300</v>
      </c>
      <c r="E365" s="20" t="s">
        <v>301</v>
      </c>
      <c r="F365" s="20" t="s">
        <v>302</v>
      </c>
      <c r="G365" s="20"/>
      <c r="H365" s="20" t="s">
        <v>262</v>
      </c>
      <c r="I365" s="33"/>
    </row>
    <row r="366" spans="2:9" s="21" customFormat="1" ht="22.5" customHeight="1" hidden="1">
      <c r="B366" s="21" t="str">
        <f>B119</f>
        <v>房屋建筑物</v>
      </c>
      <c r="C366" s="68"/>
      <c r="D366" s="69"/>
      <c r="E366" s="70">
        <v>0</v>
      </c>
      <c r="F366" s="70">
        <v>0</v>
      </c>
      <c r="G366" s="248">
        <f aca="true" t="shared" si="1" ref="G366:G371">+D366+E366-F366</f>
        <v>0</v>
      </c>
      <c r="H366" s="248"/>
      <c r="I366" s="33"/>
    </row>
    <row r="367" spans="2:9" s="21" customFormat="1" ht="22.5" customHeight="1" hidden="1">
      <c r="B367" s="21" t="str">
        <f>B121</f>
        <v>通用设备</v>
      </c>
      <c r="C367" s="68"/>
      <c r="D367" s="69"/>
      <c r="E367" s="70"/>
      <c r="F367" s="70">
        <v>0</v>
      </c>
      <c r="G367" s="248">
        <f t="shared" si="1"/>
        <v>0</v>
      </c>
      <c r="H367" s="248"/>
      <c r="I367" s="33"/>
    </row>
    <row r="368" spans="2:9" s="21" customFormat="1" ht="22.5" customHeight="1" hidden="1">
      <c r="B368" s="21" t="str">
        <f>B122</f>
        <v>机械设备</v>
      </c>
      <c r="C368" s="68"/>
      <c r="D368" s="69"/>
      <c r="E368" s="70"/>
      <c r="F368" s="70">
        <v>0</v>
      </c>
      <c r="G368" s="248">
        <f t="shared" si="1"/>
        <v>0</v>
      </c>
      <c r="H368" s="248"/>
      <c r="I368" s="33"/>
    </row>
    <row r="369" spans="2:9" s="21" customFormat="1" ht="22.5" customHeight="1" hidden="1">
      <c r="B369" s="21" t="str">
        <f>B123</f>
        <v>运输设备</v>
      </c>
      <c r="C369" s="68"/>
      <c r="D369" s="69">
        <f>'[2]4114-2明细表'!$B$12</f>
        <v>0</v>
      </c>
      <c r="E369" s="99">
        <f>'[2]4114-2明细表'!$C$12</f>
        <v>0</v>
      </c>
      <c r="F369" s="99">
        <v>0</v>
      </c>
      <c r="G369" s="248">
        <f t="shared" si="1"/>
        <v>0</v>
      </c>
      <c r="H369" s="248"/>
      <c r="I369" s="33"/>
    </row>
    <row r="370" spans="2:9" s="21" customFormat="1" ht="22.5" customHeight="1" hidden="1">
      <c r="B370" s="212" t="s">
        <v>601</v>
      </c>
      <c r="C370" s="212"/>
      <c r="D370" s="69">
        <v>0</v>
      </c>
      <c r="E370" s="99">
        <f>'[2]4114-2明细表'!$C$11</f>
        <v>0</v>
      </c>
      <c r="F370" s="99">
        <v>0</v>
      </c>
      <c r="G370" s="248">
        <f t="shared" si="1"/>
        <v>0</v>
      </c>
      <c r="H370" s="248"/>
      <c r="I370" s="33"/>
    </row>
    <row r="371" spans="2:9" s="21" customFormat="1" ht="22.5" customHeight="1" hidden="1">
      <c r="B371" s="21" t="s">
        <v>569</v>
      </c>
      <c r="C371" s="68"/>
      <c r="D371" s="69">
        <f>'[2]4114-2明细表'!$B$13</f>
        <v>0</v>
      </c>
      <c r="E371" s="99">
        <f>'[2]4114-2明细表'!$C$13</f>
        <v>0</v>
      </c>
      <c r="F371" s="99">
        <v>0</v>
      </c>
      <c r="G371" s="248">
        <f t="shared" si="1"/>
        <v>0</v>
      </c>
      <c r="H371" s="248"/>
      <c r="I371" s="33"/>
    </row>
    <row r="372" spans="2:9" s="21" customFormat="1" ht="19.5" customHeight="1" hidden="1">
      <c r="B372" s="20" t="s">
        <v>347</v>
      </c>
      <c r="C372" s="68"/>
      <c r="D372" s="71">
        <f>SUM(D366:D371)</f>
        <v>0</v>
      </c>
      <c r="E372" s="100">
        <f>SUM(E366:E371)</f>
        <v>0</v>
      </c>
      <c r="F372" s="100">
        <f>SUM(F366:F371)</f>
        <v>0</v>
      </c>
      <c r="G372" s="249">
        <f>SUM(G366:H371)</f>
        <v>0</v>
      </c>
      <c r="H372" s="249"/>
      <c r="I372" s="33"/>
    </row>
    <row r="373" spans="1:9" s="21" customFormat="1" ht="22.5" customHeight="1" hidden="1">
      <c r="A373" s="21" t="s">
        <v>80</v>
      </c>
      <c r="B373" s="21" t="s">
        <v>349</v>
      </c>
      <c r="I373" s="33"/>
    </row>
    <row r="374" spans="2:9" s="21" customFormat="1" ht="22.5" customHeight="1" hidden="1">
      <c r="B374" s="21" t="s">
        <v>350</v>
      </c>
      <c r="I374" s="33"/>
    </row>
    <row r="375" spans="2:9" s="21" customFormat="1" ht="22.5" customHeight="1" hidden="1">
      <c r="B375" s="21" t="s">
        <v>351</v>
      </c>
      <c r="I375" s="33"/>
    </row>
    <row r="376" spans="2:9" s="21" customFormat="1" ht="13.5" customHeight="1" hidden="1">
      <c r="B376" s="21" t="s">
        <v>352</v>
      </c>
      <c r="I376" s="33"/>
    </row>
    <row r="377" spans="2:9" s="21" customFormat="1" ht="17.25" customHeight="1" hidden="1">
      <c r="B377" s="21" t="s">
        <v>353</v>
      </c>
      <c r="I377" s="33"/>
    </row>
    <row r="378" s="21" customFormat="1" ht="17.25" customHeight="1" hidden="1">
      <c r="I378" s="33"/>
    </row>
    <row r="379" spans="2:11" s="21" customFormat="1" ht="22.5" customHeight="1" hidden="1">
      <c r="B379" s="28" t="s">
        <v>595</v>
      </c>
      <c r="H379" s="21" t="s">
        <v>262</v>
      </c>
      <c r="I379" s="86">
        <f>G384</f>
        <v>0</v>
      </c>
      <c r="J379" s="32"/>
      <c r="K379" s="32"/>
    </row>
    <row r="380" spans="2:11" s="21" customFormat="1" ht="22.5" customHeight="1" hidden="1">
      <c r="B380" s="20" t="s">
        <v>299</v>
      </c>
      <c r="C380" s="20"/>
      <c r="D380" s="20" t="s">
        <v>300</v>
      </c>
      <c r="E380" s="20" t="s">
        <v>301</v>
      </c>
      <c r="F380" s="20" t="s">
        <v>302</v>
      </c>
      <c r="G380" s="242" t="s">
        <v>262</v>
      </c>
      <c r="H380" s="242"/>
      <c r="I380" s="101"/>
      <c r="J380" s="32"/>
      <c r="K380" s="32"/>
    </row>
    <row r="381" spans="2:11" s="21" customFormat="1" ht="22.5" customHeight="1" hidden="1">
      <c r="B381" s="21" t="str">
        <f>B369</f>
        <v>运输设备</v>
      </c>
      <c r="C381" s="68"/>
      <c r="D381" s="99">
        <f>'[2]4114-2明细表'!$B$18</f>
        <v>0</v>
      </c>
      <c r="E381" s="99">
        <f>'[2]4114-2明细表'!$C$18</f>
        <v>0</v>
      </c>
      <c r="F381" s="99">
        <v>0</v>
      </c>
      <c r="G381" s="244">
        <f>+D381+E381-F381</f>
        <v>0</v>
      </c>
      <c r="H381" s="244"/>
      <c r="I381" s="101"/>
      <c r="J381" s="32"/>
      <c r="K381" s="32"/>
    </row>
    <row r="382" spans="2:11" s="21" customFormat="1" ht="22.5" customHeight="1" hidden="1">
      <c r="B382" s="212" t="str">
        <f>B370</f>
        <v>与经营有关的器具工具家具</v>
      </c>
      <c r="C382" s="212"/>
      <c r="D382" s="99">
        <v>0</v>
      </c>
      <c r="E382" s="99">
        <f>'[2]4114-2明细表'!$C$17</f>
        <v>0</v>
      </c>
      <c r="F382" s="99">
        <v>0</v>
      </c>
      <c r="G382" s="244">
        <f>+D382+E382-F382</f>
        <v>0</v>
      </c>
      <c r="H382" s="244"/>
      <c r="I382" s="101"/>
      <c r="J382" s="32"/>
      <c r="K382" s="32"/>
    </row>
    <row r="383" spans="2:9" s="21" customFormat="1" ht="22.5" customHeight="1" hidden="1">
      <c r="B383" s="21" t="s">
        <v>569</v>
      </c>
      <c r="C383" s="68"/>
      <c r="D383" s="69">
        <f>'[2]4114-2明细表'!$B$19</f>
        <v>0</v>
      </c>
      <c r="E383" s="99">
        <f>'[2]4114-2明细表'!$C$19</f>
        <v>0</v>
      </c>
      <c r="F383" s="99">
        <v>0</v>
      </c>
      <c r="G383" s="248">
        <f>+D383+E383-F383</f>
        <v>0</v>
      </c>
      <c r="H383" s="248"/>
      <c r="I383" s="33"/>
    </row>
    <row r="384" spans="2:11" s="21" customFormat="1" ht="22.5" customHeight="1" hidden="1">
      <c r="B384" s="28" t="s">
        <v>285</v>
      </c>
      <c r="C384" s="68"/>
      <c r="D384" s="100">
        <f>SUM(D381:D383)</f>
        <v>0</v>
      </c>
      <c r="E384" s="100">
        <f>SUM(E381:E383)</f>
        <v>0</v>
      </c>
      <c r="F384" s="100">
        <f>SUM(F381:F383)</f>
        <v>0</v>
      </c>
      <c r="G384" s="251">
        <f>SUM(G381:H383)</f>
        <v>0</v>
      </c>
      <c r="H384" s="251"/>
      <c r="I384" s="101"/>
      <c r="J384" s="32"/>
      <c r="K384" s="32"/>
    </row>
    <row r="385" spans="2:11" s="21" customFormat="1" ht="22.5" customHeight="1" hidden="1">
      <c r="B385" s="28"/>
      <c r="C385" s="68"/>
      <c r="D385" s="100"/>
      <c r="E385" s="100"/>
      <c r="F385" s="100"/>
      <c r="G385" s="100"/>
      <c r="H385" s="100"/>
      <c r="I385" s="101"/>
      <c r="J385" s="32"/>
      <c r="K385" s="32"/>
    </row>
    <row r="386" spans="2:9" s="21" customFormat="1" ht="19.5" customHeight="1" hidden="1">
      <c r="B386" s="28" t="s">
        <v>570</v>
      </c>
      <c r="F386" s="20"/>
      <c r="H386" s="21" t="s">
        <v>262</v>
      </c>
      <c r="I386" s="102">
        <f>F395</f>
        <v>0</v>
      </c>
    </row>
    <row r="387" spans="2:9" s="21" customFormat="1" ht="21" customHeight="1" hidden="1">
      <c r="B387" s="21" t="s">
        <v>271</v>
      </c>
      <c r="F387" s="20" t="s">
        <v>262</v>
      </c>
      <c r="I387" s="33"/>
    </row>
    <row r="388" spans="2:9" s="21" customFormat="1" ht="23.25" customHeight="1" hidden="1">
      <c r="B388" s="21" t="s">
        <v>354</v>
      </c>
      <c r="F388" s="103">
        <f>'资 产 负 债 表'!D32</f>
        <v>0</v>
      </c>
      <c r="I388" s="33"/>
    </row>
    <row r="389" spans="6:9" s="21" customFormat="1" ht="18" customHeight="1" hidden="1">
      <c r="F389" s="103"/>
      <c r="I389" s="33"/>
    </row>
    <row r="390" spans="6:9" s="21" customFormat="1" ht="18" customHeight="1" hidden="1">
      <c r="F390" s="103"/>
      <c r="I390" s="33"/>
    </row>
    <row r="391" spans="6:9" s="21" customFormat="1" ht="18" customHeight="1" hidden="1">
      <c r="F391" s="103"/>
      <c r="I391" s="33"/>
    </row>
    <row r="392" spans="6:9" s="21" customFormat="1" ht="18" customHeight="1" hidden="1">
      <c r="F392" s="103"/>
      <c r="I392" s="33"/>
    </row>
    <row r="393" spans="6:9" s="21" customFormat="1" ht="18" customHeight="1" hidden="1">
      <c r="F393" s="103"/>
      <c r="I393" s="33"/>
    </row>
    <row r="394" spans="6:9" s="21" customFormat="1" ht="18" customHeight="1" hidden="1">
      <c r="F394" s="103"/>
      <c r="I394" s="33"/>
    </row>
    <row r="395" spans="2:9" s="21" customFormat="1" ht="27.75" customHeight="1" hidden="1">
      <c r="B395" s="21" t="s">
        <v>355</v>
      </c>
      <c r="F395" s="104">
        <f>SUM(F388:F394)</f>
        <v>0</v>
      </c>
      <c r="I395" s="33"/>
    </row>
    <row r="396" spans="2:9" s="21" customFormat="1" ht="22.5" customHeight="1" hidden="1">
      <c r="B396" s="38" t="s">
        <v>356</v>
      </c>
      <c r="H396" s="21" t="s">
        <v>262</v>
      </c>
      <c r="I396" s="78">
        <f>'[1]资产负债表'!E33</f>
        <v>0</v>
      </c>
    </row>
    <row r="397" spans="2:9" s="21" customFormat="1" ht="22.5" customHeight="1" hidden="1">
      <c r="B397" s="20" t="s">
        <v>299</v>
      </c>
      <c r="C397" s="20"/>
      <c r="D397" s="20" t="s">
        <v>300</v>
      </c>
      <c r="E397" s="20" t="s">
        <v>301</v>
      </c>
      <c r="F397" s="20" t="s">
        <v>302</v>
      </c>
      <c r="H397" s="21" t="s">
        <v>262</v>
      </c>
      <c r="I397" s="33"/>
    </row>
    <row r="398" spans="2:9" s="21" customFormat="1" ht="24" customHeight="1" hidden="1">
      <c r="B398" s="21" t="str">
        <f>B366</f>
        <v>房屋建筑物</v>
      </c>
      <c r="C398" s="68"/>
      <c r="D398" s="69"/>
      <c r="E398" s="70"/>
      <c r="F398" s="70">
        <v>0</v>
      </c>
      <c r="G398" s="248">
        <f>+D398+E398-F398</f>
        <v>0</v>
      </c>
      <c r="H398" s="248"/>
      <c r="I398" s="33"/>
    </row>
    <row r="399" spans="2:9" s="21" customFormat="1" ht="22.5" customHeight="1" hidden="1">
      <c r="B399" s="21" t="str">
        <f>B367</f>
        <v>通用设备</v>
      </c>
      <c r="C399" s="68"/>
      <c r="D399" s="69"/>
      <c r="E399" s="70"/>
      <c r="F399" s="70">
        <v>0</v>
      </c>
      <c r="G399" s="248">
        <f>+D399+E399-F399</f>
        <v>0</v>
      </c>
      <c r="H399" s="248"/>
      <c r="I399" s="33"/>
    </row>
    <row r="400" spans="2:9" s="21" customFormat="1" ht="22.5" customHeight="1" hidden="1">
      <c r="B400" s="21" t="str">
        <f>B368</f>
        <v>机械设备</v>
      </c>
      <c r="C400" s="68"/>
      <c r="D400" s="69"/>
      <c r="E400" s="70"/>
      <c r="F400" s="70">
        <v>0</v>
      </c>
      <c r="G400" s="248">
        <f>+D400+E400-F400</f>
        <v>0</v>
      </c>
      <c r="H400" s="248"/>
      <c r="I400" s="33"/>
    </row>
    <row r="401" spans="2:9" s="21" customFormat="1" ht="22.5" customHeight="1" hidden="1">
      <c r="B401" s="21" t="str">
        <f>B369</f>
        <v>运输设备</v>
      </c>
      <c r="C401" s="68"/>
      <c r="D401" s="69">
        <v>31666.71</v>
      </c>
      <c r="E401" s="70">
        <v>9500</v>
      </c>
      <c r="F401" s="70">
        <v>0</v>
      </c>
      <c r="G401" s="248">
        <f>+D401+E401-F401</f>
        <v>41166.71</v>
      </c>
      <c r="H401" s="248"/>
      <c r="I401" s="33"/>
    </row>
    <row r="402" spans="2:9" s="21" customFormat="1" ht="22.5" customHeight="1" hidden="1">
      <c r="B402" s="21" t="str">
        <f>B370</f>
        <v>与经营有关的器具工具家具</v>
      </c>
      <c r="C402" s="68"/>
      <c r="D402" s="69">
        <v>96742.8</v>
      </c>
      <c r="E402" s="70">
        <v>27072.02</v>
      </c>
      <c r="F402" s="70">
        <v>0</v>
      </c>
      <c r="G402" s="248">
        <f>+D402+E402-F402</f>
        <v>123814.82</v>
      </c>
      <c r="H402" s="248"/>
      <c r="I402" s="33"/>
    </row>
    <row r="403" spans="2:9" s="21" customFormat="1" ht="22.5" customHeight="1" hidden="1">
      <c r="B403" s="20" t="s">
        <v>347</v>
      </c>
      <c r="C403" s="68"/>
      <c r="D403" s="71">
        <f>SUM(D398:D402)</f>
        <v>128409.51000000001</v>
      </c>
      <c r="E403" s="72">
        <f>SUM(E398:E402)</f>
        <v>36572.020000000004</v>
      </c>
      <c r="F403" s="72">
        <f>SUM(F398:F402)</f>
        <v>0</v>
      </c>
      <c r="G403" s="249">
        <f>SUM(G398:H402)</f>
        <v>164981.53</v>
      </c>
      <c r="H403" s="249"/>
      <c r="I403" s="33"/>
    </row>
    <row r="404" spans="2:9" s="21" customFormat="1" ht="15" customHeight="1" hidden="1">
      <c r="B404" s="20"/>
      <c r="C404" s="68"/>
      <c r="D404" s="73"/>
      <c r="E404" s="73"/>
      <c r="F404" s="73"/>
      <c r="G404" s="73"/>
      <c r="H404" s="73"/>
      <c r="I404" s="33"/>
    </row>
    <row r="405" spans="2:9" s="21" customFormat="1" ht="22.5" customHeight="1" hidden="1">
      <c r="B405" s="28" t="s">
        <v>357</v>
      </c>
      <c r="H405" s="21" t="s">
        <v>262</v>
      </c>
      <c r="I405" s="33">
        <f>'[1]资产负债表'!E35</f>
        <v>0</v>
      </c>
    </row>
    <row r="406" spans="2:9" s="21" customFormat="1" ht="22.5" customHeight="1" hidden="1">
      <c r="B406" s="28" t="s">
        <v>277</v>
      </c>
      <c r="I406" s="33"/>
    </row>
    <row r="407" spans="2:9" s="21" customFormat="1" ht="22.5" customHeight="1" hidden="1">
      <c r="B407" s="20" t="s">
        <v>299</v>
      </c>
      <c r="C407" s="20"/>
      <c r="D407" s="20" t="s">
        <v>300</v>
      </c>
      <c r="E407" s="20" t="s">
        <v>301</v>
      </c>
      <c r="F407" s="20" t="s">
        <v>302</v>
      </c>
      <c r="G407" s="242" t="s">
        <v>262</v>
      </c>
      <c r="H407" s="242"/>
      <c r="I407" s="33"/>
    </row>
    <row r="408" spans="2:9" s="21" customFormat="1" ht="22.5" customHeight="1" hidden="1">
      <c r="B408" s="21" t="s">
        <v>358</v>
      </c>
      <c r="C408" s="68"/>
      <c r="D408" s="69">
        <v>111</v>
      </c>
      <c r="E408" s="70">
        <v>0</v>
      </c>
      <c r="F408" s="70">
        <v>0</v>
      </c>
      <c r="G408" s="248">
        <f>+D408+E408-F408</f>
        <v>111</v>
      </c>
      <c r="H408" s="248"/>
      <c r="I408" s="33"/>
    </row>
    <row r="409" spans="2:9" s="21" customFormat="1" ht="22.5" customHeight="1" hidden="1">
      <c r="B409" s="21" t="s">
        <v>359</v>
      </c>
      <c r="C409" s="68"/>
      <c r="D409" s="69"/>
      <c r="E409" s="70"/>
      <c r="F409" s="70">
        <v>0</v>
      </c>
      <c r="G409" s="248">
        <f>+D409+E409-F409</f>
        <v>0</v>
      </c>
      <c r="H409" s="248"/>
      <c r="I409" s="33"/>
    </row>
    <row r="410" spans="2:9" s="21" customFormat="1" ht="22.5" customHeight="1" hidden="1">
      <c r="B410" s="21" t="s">
        <v>360</v>
      </c>
      <c r="C410" s="68"/>
      <c r="D410" s="69"/>
      <c r="E410" s="70"/>
      <c r="F410" s="70">
        <v>0</v>
      </c>
      <c r="G410" s="248">
        <f>+D410+E410-F410</f>
        <v>0</v>
      </c>
      <c r="H410" s="248"/>
      <c r="I410" s="33"/>
    </row>
    <row r="411" spans="2:9" s="21" customFormat="1" ht="22.5" customHeight="1" hidden="1">
      <c r="B411" s="21" t="s">
        <v>361</v>
      </c>
      <c r="C411" s="68"/>
      <c r="D411" s="69"/>
      <c r="E411" s="70"/>
      <c r="F411" s="70">
        <v>0</v>
      </c>
      <c r="G411" s="248">
        <f>+D411+E411-F411</f>
        <v>0</v>
      </c>
      <c r="H411" s="248"/>
      <c r="I411" s="33"/>
    </row>
    <row r="412" spans="2:9" s="21" customFormat="1" ht="22.5" customHeight="1" hidden="1">
      <c r="B412" s="21" t="s">
        <v>362</v>
      </c>
      <c r="C412" s="68"/>
      <c r="D412" s="69"/>
      <c r="E412" s="70"/>
      <c r="F412" s="70">
        <v>0</v>
      </c>
      <c r="G412" s="248">
        <f>+D412+E412-F412</f>
        <v>0</v>
      </c>
      <c r="H412" s="248"/>
      <c r="I412" s="33"/>
    </row>
    <row r="413" spans="2:9" s="21" customFormat="1" ht="22.5" customHeight="1" hidden="1">
      <c r="B413" s="20" t="s">
        <v>57</v>
      </c>
      <c r="C413" s="68"/>
      <c r="D413" s="71">
        <f>SUM(D408:D412)</f>
        <v>111</v>
      </c>
      <c r="E413" s="72">
        <f>SUM(E408:E412)</f>
        <v>0</v>
      </c>
      <c r="F413" s="72">
        <f>SUM(F408:F412)</f>
        <v>0</v>
      </c>
      <c r="G413" s="249">
        <f>SUM(G408:H412)</f>
        <v>111</v>
      </c>
      <c r="H413" s="249"/>
      <c r="I413" s="33"/>
    </row>
    <row r="414" spans="2:9" s="21" customFormat="1" ht="22.5" customHeight="1" hidden="1">
      <c r="B414" s="28" t="s">
        <v>363</v>
      </c>
      <c r="I414" s="33"/>
    </row>
    <row r="415" s="21" customFormat="1" ht="15" customHeight="1" hidden="1">
      <c r="I415" s="33"/>
    </row>
    <row r="416" spans="2:9" s="21" customFormat="1" ht="22.5" customHeight="1" hidden="1">
      <c r="B416" s="28" t="s">
        <v>364</v>
      </c>
      <c r="H416" s="21" t="s">
        <v>262</v>
      </c>
      <c r="I416" s="86">
        <f>'[1]资产负债表'!E38</f>
        <v>0</v>
      </c>
    </row>
    <row r="417" spans="2:9" s="21" customFormat="1" ht="22.5" customHeight="1" hidden="1">
      <c r="B417" s="28" t="s">
        <v>277</v>
      </c>
      <c r="C417" s="28"/>
      <c r="D417" s="28"/>
      <c r="E417" s="28"/>
      <c r="F417" s="28"/>
      <c r="G417" s="28"/>
      <c r="I417" s="33"/>
    </row>
    <row r="418" spans="2:9" s="21" customFormat="1" ht="22.5" customHeight="1" hidden="1">
      <c r="B418" s="28"/>
      <c r="C418" s="28"/>
      <c r="D418" s="245" t="s">
        <v>270</v>
      </c>
      <c r="E418" s="245"/>
      <c r="F418" s="245"/>
      <c r="G418" s="245"/>
      <c r="I418" s="33"/>
    </row>
    <row r="419" spans="2:9" s="21" customFormat="1" ht="22.5" customHeight="1" hidden="1">
      <c r="B419" s="20" t="s">
        <v>365</v>
      </c>
      <c r="D419" s="20" t="s">
        <v>279</v>
      </c>
      <c r="E419" s="20" t="s">
        <v>280</v>
      </c>
      <c r="F419" s="20" t="s">
        <v>281</v>
      </c>
      <c r="G419" s="20"/>
      <c r="I419" s="33"/>
    </row>
    <row r="420" spans="2:9" s="21" customFormat="1" ht="22.5" customHeight="1" hidden="1">
      <c r="B420" s="28" t="s">
        <v>366</v>
      </c>
      <c r="C420" s="53"/>
      <c r="D420" s="56">
        <v>7306686.29</v>
      </c>
      <c r="E420" s="98"/>
      <c r="F420" s="56">
        <f>D420-E420</f>
        <v>7306686.29</v>
      </c>
      <c r="G420" s="57"/>
      <c r="I420" s="33"/>
    </row>
    <row r="421" spans="2:9" s="21" customFormat="1" ht="22.5" customHeight="1" hidden="1">
      <c r="B421" s="28"/>
      <c r="C421" s="53"/>
      <c r="D421" s="56"/>
      <c r="E421" s="98"/>
      <c r="F421" s="56"/>
      <c r="G421" s="57"/>
      <c r="I421" s="33"/>
    </row>
    <row r="422" spans="2:9" s="21" customFormat="1" ht="22.5" customHeight="1" hidden="1">
      <c r="B422" s="28"/>
      <c r="C422" s="53"/>
      <c r="D422" s="56">
        <v>0</v>
      </c>
      <c r="E422" s="98">
        <v>0</v>
      </c>
      <c r="F422" s="56">
        <f>D422-E422</f>
        <v>0</v>
      </c>
      <c r="G422" s="57"/>
      <c r="I422" s="33"/>
    </row>
    <row r="423" spans="2:9" s="21" customFormat="1" ht="22.5" customHeight="1" hidden="1">
      <c r="B423" s="21" t="s">
        <v>313</v>
      </c>
      <c r="C423" s="53"/>
      <c r="D423" s="64">
        <f>SUM(D420:D422)</f>
        <v>7306686.29</v>
      </c>
      <c r="E423" s="63">
        <f>SUM(E420:E420)</f>
        <v>0</v>
      </c>
      <c r="F423" s="64">
        <f>SUM(F420:F422)</f>
        <v>7306686.29</v>
      </c>
      <c r="G423" s="60"/>
      <c r="I423" s="33"/>
    </row>
    <row r="424" spans="2:9" s="21" customFormat="1" ht="22.5" customHeight="1" hidden="1">
      <c r="B424" s="28" t="s">
        <v>367</v>
      </c>
      <c r="I424" s="33"/>
    </row>
    <row r="425" spans="2:9" s="21" customFormat="1" ht="22.5" customHeight="1" hidden="1">
      <c r="B425" s="20" t="s">
        <v>365</v>
      </c>
      <c r="C425" s="20" t="s">
        <v>300</v>
      </c>
      <c r="D425" s="20" t="s">
        <v>301</v>
      </c>
      <c r="E425" s="65" t="s">
        <v>368</v>
      </c>
      <c r="F425" s="20" t="s">
        <v>369</v>
      </c>
      <c r="G425" s="242" t="s">
        <v>262</v>
      </c>
      <c r="H425" s="242"/>
      <c r="I425" s="33"/>
    </row>
    <row r="426" spans="2:9" s="21" customFormat="1" ht="22.5" customHeight="1" hidden="1">
      <c r="B426" s="21" t="str">
        <f>B420</f>
        <v>购设备预付款</v>
      </c>
      <c r="C426" s="69">
        <v>7306686.29</v>
      </c>
      <c r="D426" s="69"/>
      <c r="E426" s="69"/>
      <c r="F426" s="69">
        <v>0</v>
      </c>
      <c r="G426" s="248">
        <f>+C426+D426-E426-F426</f>
        <v>7306686.29</v>
      </c>
      <c r="H426" s="248"/>
      <c r="I426" s="33"/>
    </row>
    <row r="427" spans="3:9" s="21" customFormat="1" ht="22.5" customHeight="1" hidden="1">
      <c r="C427" s="69"/>
      <c r="D427" s="69"/>
      <c r="E427" s="69"/>
      <c r="F427" s="69"/>
      <c r="G427" s="248">
        <f>+C427+D427-E427-F427</f>
        <v>0</v>
      </c>
      <c r="H427" s="248"/>
      <c r="I427" s="33"/>
    </row>
    <row r="428" spans="3:9" s="21" customFormat="1" ht="22.5" customHeight="1" hidden="1">
      <c r="C428" s="69"/>
      <c r="D428" s="69"/>
      <c r="E428" s="69"/>
      <c r="F428" s="69">
        <v>0</v>
      </c>
      <c r="G428" s="248">
        <f>+C428+D428-E428-F428</f>
        <v>0</v>
      </c>
      <c r="H428" s="248"/>
      <c r="I428" s="33"/>
    </row>
    <row r="429" spans="3:9" s="21" customFormat="1" ht="22.5" customHeight="1" hidden="1">
      <c r="C429" s="69"/>
      <c r="D429" s="69"/>
      <c r="E429" s="69"/>
      <c r="F429" s="69">
        <v>0</v>
      </c>
      <c r="G429" s="248">
        <f>+C429+D429-E429-F429</f>
        <v>0</v>
      </c>
      <c r="H429" s="248"/>
      <c r="I429" s="33"/>
    </row>
    <row r="430" spans="2:9" s="21" customFormat="1" ht="22.5" customHeight="1" hidden="1">
      <c r="B430" s="20" t="s">
        <v>57</v>
      </c>
      <c r="C430" s="71">
        <f>SUM(C426:C429)</f>
        <v>7306686.29</v>
      </c>
      <c r="D430" s="71">
        <f>SUM(D426:D429)</f>
        <v>0</v>
      </c>
      <c r="E430" s="71">
        <f>SUM(E426:E429)</f>
        <v>0</v>
      </c>
      <c r="F430" s="71">
        <f>SUM(F426:F429)</f>
        <v>0</v>
      </c>
      <c r="G430" s="249">
        <f>SUM(G426:H429)</f>
        <v>7306686.29</v>
      </c>
      <c r="H430" s="249"/>
      <c r="I430" s="33"/>
    </row>
    <row r="431" spans="2:9" s="21" customFormat="1" ht="22.5" customHeight="1" hidden="1">
      <c r="B431" s="28" t="s">
        <v>370</v>
      </c>
      <c r="C431" s="105"/>
      <c r="D431" s="106"/>
      <c r="E431" s="106"/>
      <c r="F431" s="106"/>
      <c r="G431" s="105"/>
      <c r="H431" s="105"/>
      <c r="I431" s="33"/>
    </row>
    <row r="432" spans="2:9" s="21" customFormat="1" ht="22.5" customHeight="1" hidden="1">
      <c r="B432" s="28" t="s">
        <v>371</v>
      </c>
      <c r="C432" s="105"/>
      <c r="D432" s="106"/>
      <c r="E432" s="106"/>
      <c r="F432" s="106"/>
      <c r="G432" s="105"/>
      <c r="H432" s="105"/>
      <c r="I432" s="33"/>
    </row>
    <row r="433" spans="2:9" s="21" customFormat="1" ht="22.5" customHeight="1" hidden="1">
      <c r="B433" s="28" t="s">
        <v>372</v>
      </c>
      <c r="C433" s="105"/>
      <c r="D433" s="106"/>
      <c r="E433" s="106"/>
      <c r="F433" s="106"/>
      <c r="G433" s="105"/>
      <c r="H433" s="105"/>
      <c r="I433" s="33"/>
    </row>
    <row r="434" spans="2:9" s="21" customFormat="1" ht="22.5" customHeight="1" hidden="1">
      <c r="B434" s="20" t="s">
        <v>365</v>
      </c>
      <c r="C434" s="20"/>
      <c r="D434" s="20" t="s">
        <v>300</v>
      </c>
      <c r="E434" s="20" t="s">
        <v>301</v>
      </c>
      <c r="F434" s="20" t="s">
        <v>302</v>
      </c>
      <c r="G434" s="242" t="s">
        <v>262</v>
      </c>
      <c r="H434" s="242"/>
      <c r="I434" s="33"/>
    </row>
    <row r="435" spans="3:9" s="21" customFormat="1" ht="22.5" customHeight="1" hidden="1">
      <c r="C435" s="68"/>
      <c r="D435" s="69">
        <v>111</v>
      </c>
      <c r="E435" s="70">
        <v>0</v>
      </c>
      <c r="F435" s="70">
        <v>0</v>
      </c>
      <c r="G435" s="248">
        <f>+D435+E435-F435</f>
        <v>111</v>
      </c>
      <c r="H435" s="248"/>
      <c r="I435" s="33"/>
    </row>
    <row r="436" spans="3:9" s="21" customFormat="1" ht="22.5" customHeight="1" hidden="1">
      <c r="C436" s="68"/>
      <c r="D436" s="69"/>
      <c r="E436" s="70"/>
      <c r="F436" s="70">
        <v>0</v>
      </c>
      <c r="G436" s="248">
        <f>+D436+E436-F436</f>
        <v>0</v>
      </c>
      <c r="H436" s="248"/>
      <c r="I436" s="33"/>
    </row>
    <row r="437" spans="3:9" s="21" customFormat="1" ht="22.5" customHeight="1" hidden="1">
      <c r="C437" s="68"/>
      <c r="D437" s="69"/>
      <c r="E437" s="70"/>
      <c r="F437" s="70">
        <v>0</v>
      </c>
      <c r="G437" s="248">
        <f>+D437+E437-F437</f>
        <v>0</v>
      </c>
      <c r="H437" s="248"/>
      <c r="I437" s="33"/>
    </row>
    <row r="438" spans="2:9" s="21" customFormat="1" ht="22.5" customHeight="1" hidden="1">
      <c r="B438" s="20" t="s">
        <v>303</v>
      </c>
      <c r="C438" s="68"/>
      <c r="D438" s="96">
        <f>SUM(D435:D437)</f>
        <v>111</v>
      </c>
      <c r="E438" s="107">
        <f>SUM(E435:E437)</f>
        <v>0</v>
      </c>
      <c r="F438" s="107">
        <f>SUM(F435:F437)</f>
        <v>0</v>
      </c>
      <c r="G438" s="250">
        <f>SUM(G435:H437)</f>
        <v>111</v>
      </c>
      <c r="H438" s="250"/>
      <c r="I438" s="33"/>
    </row>
    <row r="439" spans="2:9" s="21" customFormat="1" ht="22.5" customHeight="1" hidden="1">
      <c r="B439" s="28" t="s">
        <v>373</v>
      </c>
      <c r="C439" s="105"/>
      <c r="D439" s="106"/>
      <c r="E439" s="106"/>
      <c r="F439" s="106"/>
      <c r="G439" s="105"/>
      <c r="H439" s="105"/>
      <c r="I439" s="33"/>
    </row>
    <row r="440" spans="2:9" s="21" customFormat="1" ht="15" customHeight="1" hidden="1">
      <c r="B440" s="28"/>
      <c r="C440" s="105"/>
      <c r="D440" s="106"/>
      <c r="E440" s="106"/>
      <c r="F440" s="106"/>
      <c r="G440" s="105"/>
      <c r="H440" s="105"/>
      <c r="I440" s="33"/>
    </row>
    <row r="441" spans="2:9" s="21" customFormat="1" ht="22.5" customHeight="1" hidden="1">
      <c r="B441" s="28" t="s">
        <v>374</v>
      </c>
      <c r="C441" s="105"/>
      <c r="D441" s="106"/>
      <c r="E441" s="106"/>
      <c r="F441" s="106"/>
      <c r="G441" s="105"/>
      <c r="H441" s="21" t="s">
        <v>262</v>
      </c>
      <c r="I441" s="86">
        <f>'[1]资产负债表'!E44</f>
        <v>0</v>
      </c>
    </row>
    <row r="442" spans="2:9" s="21" customFormat="1" ht="22.5" customHeight="1" hidden="1">
      <c r="B442" s="28" t="s">
        <v>277</v>
      </c>
      <c r="C442" s="28"/>
      <c r="D442" s="28"/>
      <c r="E442" s="28"/>
      <c r="F442" s="28"/>
      <c r="G442" s="28"/>
      <c r="H442" s="105"/>
      <c r="I442" s="33"/>
    </row>
    <row r="443" spans="2:9" s="21" customFormat="1" ht="22.5" customHeight="1" hidden="1">
      <c r="B443" s="28"/>
      <c r="C443" s="28"/>
      <c r="D443" s="245" t="s">
        <v>270</v>
      </c>
      <c r="E443" s="245"/>
      <c r="F443" s="245"/>
      <c r="G443" s="245"/>
      <c r="H443" s="105"/>
      <c r="I443" s="33"/>
    </row>
    <row r="444" spans="2:9" s="21" customFormat="1" ht="22.5" customHeight="1" hidden="1">
      <c r="B444" s="20" t="s">
        <v>375</v>
      </c>
      <c r="D444" s="20" t="s">
        <v>279</v>
      </c>
      <c r="E444" s="20" t="s">
        <v>280</v>
      </c>
      <c r="F444" s="20" t="s">
        <v>281</v>
      </c>
      <c r="G444" s="20"/>
      <c r="H444" s="105"/>
      <c r="I444" s="33"/>
    </row>
    <row r="445" spans="2:9" s="21" customFormat="1" ht="22.5" customHeight="1" hidden="1">
      <c r="B445" s="28" t="s">
        <v>376</v>
      </c>
      <c r="C445" s="53"/>
      <c r="D445" s="56">
        <v>3970000</v>
      </c>
      <c r="E445" s="98"/>
      <c r="F445" s="56">
        <f>D445-E445</f>
        <v>3970000</v>
      </c>
      <c r="G445" s="57"/>
      <c r="H445" s="105"/>
      <c r="I445" s="33"/>
    </row>
    <row r="446" spans="2:9" s="21" customFormat="1" ht="22.5" customHeight="1" hidden="1">
      <c r="B446" s="28"/>
      <c r="C446" s="53"/>
      <c r="D446" s="56"/>
      <c r="E446" s="98"/>
      <c r="F446" s="56"/>
      <c r="G446" s="57"/>
      <c r="H446" s="105"/>
      <c r="I446" s="33"/>
    </row>
    <row r="447" spans="2:9" s="21" customFormat="1" ht="22.5" customHeight="1" hidden="1">
      <c r="B447" s="28"/>
      <c r="C447" s="53"/>
      <c r="D447" s="56">
        <v>0</v>
      </c>
      <c r="E447" s="98">
        <v>0</v>
      </c>
      <c r="F447" s="56">
        <f>D447-E447</f>
        <v>0</v>
      </c>
      <c r="G447" s="57"/>
      <c r="H447" s="105"/>
      <c r="I447" s="33"/>
    </row>
    <row r="448" spans="2:9" s="21" customFormat="1" ht="22.5" customHeight="1" hidden="1">
      <c r="B448" s="21" t="s">
        <v>313</v>
      </c>
      <c r="C448" s="53"/>
      <c r="D448" s="64">
        <f>SUM(D445:D447)</f>
        <v>3970000</v>
      </c>
      <c r="E448" s="63">
        <f>SUM(E445:E445)</f>
        <v>0</v>
      </c>
      <c r="F448" s="64">
        <f>SUM(F445:F447)</f>
        <v>3970000</v>
      </c>
      <c r="G448" s="60"/>
      <c r="H448" s="105"/>
      <c r="I448" s="33"/>
    </row>
    <row r="449" spans="2:9" s="21" customFormat="1" ht="22.5" customHeight="1" hidden="1">
      <c r="B449" s="28" t="s">
        <v>377</v>
      </c>
      <c r="I449" s="33"/>
    </row>
    <row r="450" spans="2:9" s="21" customFormat="1" ht="22.5" customHeight="1" hidden="1">
      <c r="B450" s="20" t="s">
        <v>375</v>
      </c>
      <c r="C450" s="20" t="s">
        <v>378</v>
      </c>
      <c r="D450" s="20" t="s">
        <v>300</v>
      </c>
      <c r="E450" s="65" t="s">
        <v>379</v>
      </c>
      <c r="F450" s="20" t="s">
        <v>380</v>
      </c>
      <c r="G450" s="242" t="s">
        <v>381</v>
      </c>
      <c r="H450" s="242"/>
      <c r="I450" s="108" t="s">
        <v>4</v>
      </c>
    </row>
    <row r="451" spans="2:9" s="21" customFormat="1" ht="22.5" customHeight="1" hidden="1">
      <c r="B451" s="28" t="str">
        <f>B445</f>
        <v>场地使用权</v>
      </c>
      <c r="C451" s="69"/>
      <c r="D451" s="86">
        <v>3970000</v>
      </c>
      <c r="E451" s="86"/>
      <c r="F451" s="86"/>
      <c r="G451" s="248"/>
      <c r="H451" s="248"/>
      <c r="I451" s="86">
        <f>D451+E451-F451-G451</f>
        <v>3970000</v>
      </c>
    </row>
    <row r="452" spans="3:9" s="21" customFormat="1" ht="22.5" customHeight="1" hidden="1">
      <c r="C452" s="69"/>
      <c r="D452" s="70"/>
      <c r="E452" s="70"/>
      <c r="F452" s="70">
        <v>0</v>
      </c>
      <c r="G452" s="248">
        <f>+C452+D452-E452-F452</f>
        <v>0</v>
      </c>
      <c r="H452" s="248"/>
      <c r="I452" s="86">
        <f>D452+E452-F452-G452</f>
        <v>0</v>
      </c>
    </row>
    <row r="453" spans="3:9" s="21" customFormat="1" ht="22.5" customHeight="1" hidden="1">
      <c r="C453" s="69"/>
      <c r="D453" s="70"/>
      <c r="E453" s="70"/>
      <c r="F453" s="70">
        <v>0</v>
      </c>
      <c r="G453" s="248">
        <f>+C453+D453-E453-F453</f>
        <v>0</v>
      </c>
      <c r="H453" s="248"/>
      <c r="I453" s="86">
        <f>D453+E453-F453-G453</f>
        <v>0</v>
      </c>
    </row>
    <row r="454" spans="3:9" s="21" customFormat="1" ht="22.5" customHeight="1" hidden="1">
      <c r="C454" s="69"/>
      <c r="D454" s="70"/>
      <c r="E454" s="70"/>
      <c r="F454" s="70">
        <v>0</v>
      </c>
      <c r="G454" s="248">
        <f>+C454+D454-E454-F454</f>
        <v>0</v>
      </c>
      <c r="H454" s="248"/>
      <c r="I454" s="86">
        <f>D454+E454-F454-G454</f>
        <v>0</v>
      </c>
    </row>
    <row r="455" spans="2:9" s="21" customFormat="1" ht="22.5" customHeight="1" hidden="1">
      <c r="B455" s="20" t="s">
        <v>57</v>
      </c>
      <c r="C455" s="71">
        <f>SUM(C451:C454)</f>
        <v>0</v>
      </c>
      <c r="D455" s="71">
        <f>SUM(D451:D454)</f>
        <v>3970000</v>
      </c>
      <c r="E455" s="71">
        <f>SUM(E451:E454)</f>
        <v>0</v>
      </c>
      <c r="F455" s="71">
        <f>SUM(F451:F454)</f>
        <v>0</v>
      </c>
      <c r="G455" s="249">
        <f>SUM(G451:H454)</f>
        <v>0</v>
      </c>
      <c r="H455" s="249"/>
      <c r="I455" s="109">
        <f>SUM(I451:I454)</f>
        <v>3970000</v>
      </c>
    </row>
    <row r="456" spans="2:9" s="21" customFormat="1" ht="22.5" customHeight="1" hidden="1">
      <c r="B456" s="28" t="s">
        <v>382</v>
      </c>
      <c r="C456" s="105"/>
      <c r="D456" s="106"/>
      <c r="E456" s="106"/>
      <c r="F456" s="106"/>
      <c r="G456" s="105"/>
      <c r="H456" s="105"/>
      <c r="I456" s="33"/>
    </row>
    <row r="457" spans="2:9" s="21" customFormat="1" ht="22.5" customHeight="1" hidden="1">
      <c r="B457" s="28" t="s">
        <v>372</v>
      </c>
      <c r="C457" s="105"/>
      <c r="D457" s="106"/>
      <c r="E457" s="106"/>
      <c r="F457" s="106"/>
      <c r="G457" s="105"/>
      <c r="H457" s="105"/>
      <c r="I457" s="33"/>
    </row>
    <row r="458" spans="2:9" s="21" customFormat="1" ht="22.5" customHeight="1" hidden="1">
      <c r="B458" s="20" t="s">
        <v>383</v>
      </c>
      <c r="C458" s="20"/>
      <c r="D458" s="20" t="s">
        <v>300</v>
      </c>
      <c r="E458" s="20" t="s">
        <v>301</v>
      </c>
      <c r="F458" s="20" t="s">
        <v>302</v>
      </c>
      <c r="G458" s="242" t="s">
        <v>262</v>
      </c>
      <c r="H458" s="242"/>
      <c r="I458" s="33"/>
    </row>
    <row r="459" spans="3:9" s="21" customFormat="1" ht="22.5" customHeight="1" hidden="1">
      <c r="C459" s="68"/>
      <c r="D459" s="86">
        <v>111</v>
      </c>
      <c r="E459" s="86">
        <v>0</v>
      </c>
      <c r="F459" s="86">
        <v>0</v>
      </c>
      <c r="G459" s="248">
        <f>+D459+E459-F459</f>
        <v>111</v>
      </c>
      <c r="H459" s="248"/>
      <c r="I459" s="33"/>
    </row>
    <row r="460" spans="3:9" s="21" customFormat="1" ht="22.5" customHeight="1" hidden="1">
      <c r="C460" s="68"/>
      <c r="D460" s="70"/>
      <c r="E460" s="70"/>
      <c r="F460" s="70">
        <v>0</v>
      </c>
      <c r="G460" s="248">
        <f>+D460+E460-F460</f>
        <v>0</v>
      </c>
      <c r="H460" s="248"/>
      <c r="I460" s="33"/>
    </row>
    <row r="461" spans="3:9" s="21" customFormat="1" ht="22.5" customHeight="1" hidden="1">
      <c r="C461" s="68"/>
      <c r="D461" s="70"/>
      <c r="E461" s="70"/>
      <c r="F461" s="70">
        <v>0</v>
      </c>
      <c r="G461" s="248">
        <f>+D461+E461-F461</f>
        <v>0</v>
      </c>
      <c r="H461" s="248"/>
      <c r="I461" s="33"/>
    </row>
    <row r="462" spans="2:9" s="21" customFormat="1" ht="22.5" customHeight="1" hidden="1">
      <c r="B462" s="20" t="s">
        <v>303</v>
      </c>
      <c r="C462" s="68"/>
      <c r="D462" s="107">
        <f>SUM(D459:D461)</f>
        <v>111</v>
      </c>
      <c r="E462" s="107">
        <f>SUM(E459:E461)</f>
        <v>0</v>
      </c>
      <c r="F462" s="107">
        <f>SUM(F459:F461)</f>
        <v>0</v>
      </c>
      <c r="G462" s="250">
        <f>SUM(G459:H461)</f>
        <v>111</v>
      </c>
      <c r="H462" s="250"/>
      <c r="I462" s="33"/>
    </row>
    <row r="463" spans="2:9" s="21" customFormat="1" ht="22.5" customHeight="1" hidden="1">
      <c r="B463" s="28" t="s">
        <v>384</v>
      </c>
      <c r="C463" s="105"/>
      <c r="D463" s="71"/>
      <c r="E463" s="71"/>
      <c r="F463" s="71"/>
      <c r="G463" s="249"/>
      <c r="H463" s="249"/>
      <c r="I463" s="33"/>
    </row>
    <row r="464" spans="2:9" s="21" customFormat="1" ht="22.5" customHeight="1" hidden="1">
      <c r="B464" s="28"/>
      <c r="C464" s="105"/>
      <c r="D464" s="106"/>
      <c r="E464" s="106"/>
      <c r="F464" s="106"/>
      <c r="G464" s="105"/>
      <c r="H464" s="105"/>
      <c r="I464" s="33"/>
    </row>
    <row r="465" spans="2:9" s="21" customFormat="1" ht="22.5" customHeight="1" hidden="1">
      <c r="B465" s="28" t="s">
        <v>385</v>
      </c>
      <c r="C465" s="105"/>
      <c r="D465" s="106"/>
      <c r="E465" s="106"/>
      <c r="F465" s="106"/>
      <c r="G465" s="105"/>
      <c r="H465" s="105"/>
      <c r="I465" s="33"/>
    </row>
    <row r="466" spans="2:9" s="21" customFormat="1" ht="22.5" customHeight="1" hidden="1">
      <c r="B466" s="28"/>
      <c r="C466" s="105"/>
      <c r="D466" s="106"/>
      <c r="E466" s="106"/>
      <c r="F466" s="106"/>
      <c r="G466" s="105"/>
      <c r="H466" s="105"/>
      <c r="I466" s="33"/>
    </row>
    <row r="467" spans="2:9" s="21" customFormat="1" ht="15" customHeight="1" hidden="1">
      <c r="B467" s="20"/>
      <c r="C467" s="68"/>
      <c r="D467" s="74"/>
      <c r="E467" s="61"/>
      <c r="F467" s="74"/>
      <c r="G467" s="74"/>
      <c r="H467" s="74"/>
      <c r="I467" s="61"/>
    </row>
    <row r="468" spans="2:9" s="21" customFormat="1" ht="22.5" customHeight="1" hidden="1">
      <c r="B468" s="28" t="s">
        <v>386</v>
      </c>
      <c r="H468" s="21" t="s">
        <v>262</v>
      </c>
      <c r="I468" s="86">
        <f>'[1]资产负债表'!E45</f>
        <v>0</v>
      </c>
    </row>
    <row r="469" spans="2:9" s="21" customFormat="1" ht="22.5" customHeight="1" hidden="1">
      <c r="B469" s="20" t="s">
        <v>264</v>
      </c>
      <c r="C469" s="20"/>
      <c r="D469" s="20" t="s">
        <v>300</v>
      </c>
      <c r="E469" s="20" t="s">
        <v>301</v>
      </c>
      <c r="F469" s="20" t="s">
        <v>381</v>
      </c>
      <c r="G469" s="242" t="s">
        <v>262</v>
      </c>
      <c r="H469" s="242"/>
      <c r="I469" s="33"/>
    </row>
    <row r="470" spans="2:9" s="21" customFormat="1" ht="22.5" customHeight="1" hidden="1">
      <c r="B470" s="21" t="s">
        <v>387</v>
      </c>
      <c r="C470" s="68"/>
      <c r="D470" s="69"/>
      <c r="E470" s="70">
        <v>0</v>
      </c>
      <c r="F470" s="70"/>
      <c r="G470" s="248">
        <f>D470+E470-F470</f>
        <v>0</v>
      </c>
      <c r="H470" s="248"/>
      <c r="I470" s="33"/>
    </row>
    <row r="471" spans="2:9" s="21" customFormat="1" ht="22.5" customHeight="1" hidden="1">
      <c r="B471" s="21" t="s">
        <v>388</v>
      </c>
      <c r="C471" s="68"/>
      <c r="D471" s="69">
        <v>385000</v>
      </c>
      <c r="E471" s="70">
        <v>0</v>
      </c>
      <c r="F471" s="69">
        <v>0</v>
      </c>
      <c r="G471" s="248">
        <f>D471+E471-F471</f>
        <v>385000</v>
      </c>
      <c r="H471" s="248"/>
      <c r="I471" s="33"/>
    </row>
    <row r="472" spans="2:9" s="21" customFormat="1" ht="22.5" customHeight="1" hidden="1">
      <c r="B472" s="20" t="s">
        <v>347</v>
      </c>
      <c r="C472" s="68"/>
      <c r="D472" s="71">
        <f>SUM(D470:D471)</f>
        <v>385000</v>
      </c>
      <c r="E472" s="72">
        <f>SUM(E470:E471)</f>
        <v>0</v>
      </c>
      <c r="F472" s="71">
        <f>SUM(F470:F471)</f>
        <v>0</v>
      </c>
      <c r="G472" s="249">
        <f>SUM(G470:H471)</f>
        <v>385000</v>
      </c>
      <c r="H472" s="249"/>
      <c r="I472" s="33"/>
    </row>
    <row r="473" spans="2:9" s="21" customFormat="1" ht="15" customHeight="1" hidden="1">
      <c r="B473" s="20"/>
      <c r="C473" s="68"/>
      <c r="D473" s="74"/>
      <c r="E473" s="61"/>
      <c r="F473" s="74"/>
      <c r="G473" s="74"/>
      <c r="H473" s="74"/>
      <c r="I473" s="61"/>
    </row>
    <row r="474" spans="2:9" s="21" customFormat="1" ht="22.5" customHeight="1" hidden="1">
      <c r="B474" s="28" t="s">
        <v>389</v>
      </c>
      <c r="E474" s="73"/>
      <c r="G474" s="20"/>
      <c r="H474" s="21" t="s">
        <v>262</v>
      </c>
      <c r="I474" s="33">
        <f>'[1]资产负债表'!J6</f>
        <v>0</v>
      </c>
    </row>
    <row r="475" spans="2:9" s="21" customFormat="1" ht="22.5" customHeight="1" hidden="1">
      <c r="B475" s="21" t="s">
        <v>277</v>
      </c>
      <c r="I475" s="33"/>
    </row>
    <row r="476" spans="2:9" s="21" customFormat="1" ht="22.5" customHeight="1" hidden="1">
      <c r="B476" s="20" t="s">
        <v>299</v>
      </c>
      <c r="C476" s="20"/>
      <c r="D476" s="20" t="s">
        <v>262</v>
      </c>
      <c r="E476" s="20"/>
      <c r="F476" s="20" t="s">
        <v>390</v>
      </c>
      <c r="G476" s="242" t="s">
        <v>391</v>
      </c>
      <c r="H476" s="242"/>
      <c r="I476" s="33"/>
    </row>
    <row r="477" spans="2:9" s="21" customFormat="1" ht="22.5" customHeight="1" hidden="1">
      <c r="B477" s="28" t="s">
        <v>392</v>
      </c>
      <c r="C477" s="68"/>
      <c r="D477" s="69"/>
      <c r="E477" s="70">
        <v>0</v>
      </c>
      <c r="F477" s="70">
        <v>0</v>
      </c>
      <c r="G477" s="248"/>
      <c r="H477" s="248"/>
      <c r="I477" s="33"/>
    </row>
    <row r="478" spans="2:9" s="21" customFormat="1" ht="22.5" customHeight="1" hidden="1">
      <c r="B478" s="28" t="s">
        <v>393</v>
      </c>
      <c r="C478" s="68"/>
      <c r="D478" s="69">
        <v>15586252.88</v>
      </c>
      <c r="E478" s="70"/>
      <c r="F478" s="70">
        <v>0</v>
      </c>
      <c r="G478" s="248"/>
      <c r="H478" s="248"/>
      <c r="I478" s="33"/>
    </row>
    <row r="479" spans="2:9" s="21" customFormat="1" ht="22.5" customHeight="1" hidden="1">
      <c r="B479" s="28" t="s">
        <v>394</v>
      </c>
      <c r="C479" s="68"/>
      <c r="D479" s="69"/>
      <c r="E479" s="70"/>
      <c r="F479" s="70">
        <v>0</v>
      </c>
      <c r="G479" s="248"/>
      <c r="H479" s="248"/>
      <c r="I479" s="33"/>
    </row>
    <row r="480" spans="2:9" s="21" customFormat="1" ht="22.5" customHeight="1" hidden="1">
      <c r="B480" s="28" t="s">
        <v>395</v>
      </c>
      <c r="C480" s="68"/>
      <c r="D480" s="69"/>
      <c r="E480" s="70"/>
      <c r="F480" s="70">
        <v>0</v>
      </c>
      <c r="G480" s="248"/>
      <c r="H480" s="248"/>
      <c r="I480" s="33"/>
    </row>
    <row r="481" spans="2:9" s="21" customFormat="1" ht="22.5" customHeight="1" hidden="1">
      <c r="B481" s="20" t="s">
        <v>57</v>
      </c>
      <c r="C481" s="68"/>
      <c r="D481" s="71">
        <f>SUM(D477:D480)</f>
        <v>15586252.88</v>
      </c>
      <c r="E481" s="72">
        <f>SUM(E477:E480)</f>
        <v>0</v>
      </c>
      <c r="F481" s="72">
        <f>SUM(F477:F480)</f>
        <v>0</v>
      </c>
      <c r="G481" s="248"/>
      <c r="H481" s="248"/>
      <c r="I481" s="33"/>
    </row>
    <row r="482" spans="2:9" s="21" customFormat="1" ht="22.5" customHeight="1" hidden="1">
      <c r="B482" s="21" t="s">
        <v>396</v>
      </c>
      <c r="C482" s="28"/>
      <c r="D482" s="28"/>
      <c r="E482" s="28"/>
      <c r="F482" s="28"/>
      <c r="G482" s="28"/>
      <c r="H482" s="110"/>
      <c r="I482" s="33"/>
    </row>
    <row r="483" spans="2:9" s="21" customFormat="1" ht="22.5" customHeight="1" hidden="1">
      <c r="B483" s="28"/>
      <c r="C483" s="28"/>
      <c r="D483" s="245" t="s">
        <v>270</v>
      </c>
      <c r="E483" s="245"/>
      <c r="F483" s="245"/>
      <c r="G483" s="245"/>
      <c r="H483" s="110"/>
      <c r="I483" s="33"/>
    </row>
    <row r="484" spans="2:9" s="21" customFormat="1" ht="22.5" customHeight="1" hidden="1">
      <c r="B484" s="20" t="s">
        <v>397</v>
      </c>
      <c r="D484" s="20" t="s">
        <v>398</v>
      </c>
      <c r="E484" s="20" t="s">
        <v>399</v>
      </c>
      <c r="F484" s="20" t="s">
        <v>275</v>
      </c>
      <c r="G484" s="20"/>
      <c r="H484" s="110"/>
      <c r="I484" s="33"/>
    </row>
    <row r="485" spans="2:9" s="21" customFormat="1" ht="22.5" customHeight="1" hidden="1">
      <c r="B485" s="28"/>
      <c r="C485" s="53"/>
      <c r="D485" s="56">
        <v>14719161.26</v>
      </c>
      <c r="E485" s="111">
        <v>1.0623</v>
      </c>
      <c r="F485" s="56">
        <f>D485*E485</f>
        <v>15636165.006498</v>
      </c>
      <c r="G485" s="57"/>
      <c r="H485" s="110"/>
      <c r="I485" s="33"/>
    </row>
    <row r="486" spans="2:9" s="21" customFormat="1" ht="22.5" customHeight="1" hidden="1">
      <c r="B486" s="28"/>
      <c r="C486" s="53"/>
      <c r="D486" s="56"/>
      <c r="E486" s="98"/>
      <c r="F486" s="56"/>
      <c r="G486" s="57"/>
      <c r="H486" s="110"/>
      <c r="I486" s="33"/>
    </row>
    <row r="487" spans="2:9" s="21" customFormat="1" ht="22.5" customHeight="1" hidden="1">
      <c r="B487" s="28"/>
      <c r="C487" s="53"/>
      <c r="D487" s="56">
        <v>0</v>
      </c>
      <c r="E487" s="98">
        <v>0</v>
      </c>
      <c r="F487" s="56">
        <f>D487-E487</f>
        <v>0</v>
      </c>
      <c r="G487" s="57"/>
      <c r="H487" s="110"/>
      <c r="I487" s="33"/>
    </row>
    <row r="488" spans="2:9" s="21" customFormat="1" ht="22.5" customHeight="1" hidden="1">
      <c r="B488" s="20" t="s">
        <v>313</v>
      </c>
      <c r="C488" s="53"/>
      <c r="D488" s="66">
        <f>SUM(D485:D487)</f>
        <v>14719161.26</v>
      </c>
      <c r="E488" s="112"/>
      <c r="F488" s="66">
        <f>SUM(F485:F487)</f>
        <v>15636165.006498</v>
      </c>
      <c r="G488" s="60"/>
      <c r="H488" s="110"/>
      <c r="I488" s="33"/>
    </row>
    <row r="489" spans="2:9" s="21" customFormat="1" ht="22.5" customHeight="1" hidden="1">
      <c r="B489" s="28" t="s">
        <v>400</v>
      </c>
      <c r="H489" s="21" t="s">
        <v>4</v>
      </c>
      <c r="I489" s="113">
        <f>'[1]资产负债表'!J8</f>
        <v>0</v>
      </c>
    </row>
    <row r="490" spans="2:9" s="21" customFormat="1" ht="22.5" customHeight="1" hidden="1">
      <c r="B490" s="21" t="s">
        <v>401</v>
      </c>
      <c r="I490" s="33"/>
    </row>
    <row r="491" spans="4:9" s="21" customFormat="1" ht="22.5" customHeight="1" hidden="1">
      <c r="D491" s="236" t="s">
        <v>270</v>
      </c>
      <c r="E491" s="236"/>
      <c r="F491" s="236"/>
      <c r="G491" s="236"/>
      <c r="I491" s="33"/>
    </row>
    <row r="492" spans="2:9" s="21" customFormat="1" ht="22.5" customHeight="1" hidden="1">
      <c r="B492" s="21" t="s">
        <v>309</v>
      </c>
      <c r="D492" s="20" t="s">
        <v>310</v>
      </c>
      <c r="E492" s="20" t="s">
        <v>274</v>
      </c>
      <c r="F492" s="20" t="s">
        <v>275</v>
      </c>
      <c r="G492" s="20"/>
      <c r="I492" s="33"/>
    </row>
    <row r="493" spans="2:9" s="21" customFormat="1" ht="22.5" customHeight="1" hidden="1">
      <c r="B493" s="21" t="s">
        <v>311</v>
      </c>
      <c r="D493" s="56"/>
      <c r="E493" s="111"/>
      <c r="F493" s="56">
        <f>D493*E493</f>
        <v>0</v>
      </c>
      <c r="G493" s="20"/>
      <c r="I493" s="33"/>
    </row>
    <row r="494" spans="2:9" s="21" customFormat="1" ht="22.5" customHeight="1" hidden="1">
      <c r="B494" s="21" t="s">
        <v>311</v>
      </c>
      <c r="C494" s="53"/>
      <c r="D494" s="56">
        <v>12333</v>
      </c>
      <c r="E494" s="98">
        <v>8.28</v>
      </c>
      <c r="F494" s="56">
        <f>D494*E494</f>
        <v>102117.23999999999</v>
      </c>
      <c r="G494" s="57"/>
      <c r="I494" s="33"/>
    </row>
    <row r="495" spans="2:9" s="21" customFormat="1" ht="22.5" customHeight="1" hidden="1">
      <c r="B495" s="21" t="s">
        <v>313</v>
      </c>
      <c r="C495" s="53"/>
      <c r="D495" s="56"/>
      <c r="E495" s="98"/>
      <c r="F495" s="66">
        <f>SUM(F493:F494)</f>
        <v>102117.23999999999</v>
      </c>
      <c r="G495" s="60"/>
      <c r="I495" s="33"/>
    </row>
    <row r="496" spans="2:9" s="21" customFormat="1" ht="22.5" customHeight="1" hidden="1">
      <c r="B496" s="21" t="s">
        <v>402</v>
      </c>
      <c r="D496" s="66"/>
      <c r="E496" s="112"/>
      <c r="F496" s="66"/>
      <c r="I496" s="33"/>
    </row>
    <row r="497" spans="2:9" s="21" customFormat="1" ht="22.5" customHeight="1" hidden="1">
      <c r="B497" s="21" t="s">
        <v>315</v>
      </c>
      <c r="F497" s="20" t="s">
        <v>262</v>
      </c>
      <c r="I497" s="33"/>
    </row>
    <row r="498" spans="2:9" s="21" customFormat="1" ht="22.5" customHeight="1" hidden="1">
      <c r="B498" s="21" t="e">
        <f>+#REF!</f>
        <v>#REF!</v>
      </c>
      <c r="F498" s="57">
        <f>+F494</f>
        <v>102117.23999999999</v>
      </c>
      <c r="I498" s="33"/>
    </row>
    <row r="499" s="21" customFormat="1" ht="22.5" customHeight="1" hidden="1">
      <c r="I499" s="33"/>
    </row>
    <row r="500" spans="2:9" s="21" customFormat="1" ht="22.5" customHeight="1" hidden="1">
      <c r="B500" s="21" t="s">
        <v>313</v>
      </c>
      <c r="F500" s="76">
        <f>SUM(F498:F499)</f>
        <v>102117.23999999999</v>
      </c>
      <c r="G500" s="77"/>
      <c r="I500" s="33"/>
    </row>
    <row r="501" spans="6:9" s="21" customFormat="1" ht="15" customHeight="1" hidden="1">
      <c r="F501" s="76"/>
      <c r="G501" s="77"/>
      <c r="I501" s="33"/>
    </row>
    <row r="502" spans="2:9" s="21" customFormat="1" ht="22.5" customHeight="1" hidden="1">
      <c r="B502" s="28" t="s">
        <v>403</v>
      </c>
      <c r="H502" s="21" t="s">
        <v>4</v>
      </c>
      <c r="I502" s="113">
        <f>'[1]资产负债表'!J9</f>
        <v>0</v>
      </c>
    </row>
    <row r="503" spans="2:9" s="21" customFormat="1" ht="22.5" customHeight="1" hidden="1">
      <c r="B503" s="21" t="s">
        <v>404</v>
      </c>
      <c r="I503" s="33"/>
    </row>
    <row r="504" spans="4:9" s="21" customFormat="1" ht="22.5" customHeight="1" hidden="1">
      <c r="D504" s="236" t="s">
        <v>270</v>
      </c>
      <c r="E504" s="236"/>
      <c r="F504" s="236"/>
      <c r="G504" s="236"/>
      <c r="I504" s="33"/>
    </row>
    <row r="505" spans="2:9" s="21" customFormat="1" ht="22.5" customHeight="1" hidden="1">
      <c r="B505" s="21" t="s">
        <v>309</v>
      </c>
      <c r="D505" s="20" t="s">
        <v>310</v>
      </c>
      <c r="E505" s="20" t="s">
        <v>274</v>
      </c>
      <c r="F505" s="20" t="s">
        <v>275</v>
      </c>
      <c r="G505" s="20"/>
      <c r="I505" s="113"/>
    </row>
    <row r="506" spans="2:9" s="21" customFormat="1" ht="22.5" customHeight="1" hidden="1">
      <c r="B506" s="21" t="s">
        <v>311</v>
      </c>
      <c r="D506" s="56"/>
      <c r="E506" s="111"/>
      <c r="F506" s="56">
        <f>D506*E506</f>
        <v>0</v>
      </c>
      <c r="G506" s="20"/>
      <c r="I506" s="33"/>
    </row>
    <row r="507" spans="2:9" s="21" customFormat="1" ht="22.5" customHeight="1" hidden="1">
      <c r="B507" s="53" t="s">
        <v>312</v>
      </c>
      <c r="C507" s="53"/>
      <c r="D507" s="56">
        <v>12333</v>
      </c>
      <c r="E507" s="98">
        <v>8.28</v>
      </c>
      <c r="F507" s="56">
        <f>D507*E507</f>
        <v>102117.23999999999</v>
      </c>
      <c r="G507" s="57"/>
      <c r="I507" s="33"/>
    </row>
    <row r="508" spans="2:9" s="21" customFormat="1" ht="22.5" customHeight="1" hidden="1">
      <c r="B508" s="21" t="s">
        <v>313</v>
      </c>
      <c r="C508" s="53"/>
      <c r="D508" s="56"/>
      <c r="E508" s="98"/>
      <c r="F508" s="66">
        <f>SUM(F506:F507)</f>
        <v>102117.23999999999</v>
      </c>
      <c r="G508" s="60"/>
      <c r="I508" s="33"/>
    </row>
    <row r="509" spans="2:9" s="21" customFormat="1" ht="22.5" customHeight="1" hidden="1">
      <c r="B509" s="21" t="s">
        <v>405</v>
      </c>
      <c r="I509" s="33"/>
    </row>
    <row r="510" spans="2:9" s="21" customFormat="1" ht="22.5" customHeight="1" hidden="1">
      <c r="B510" s="21" t="s">
        <v>315</v>
      </c>
      <c r="F510" s="20" t="s">
        <v>262</v>
      </c>
      <c r="I510" s="33"/>
    </row>
    <row r="511" spans="6:9" s="21" customFormat="1" ht="22.5" customHeight="1" hidden="1">
      <c r="F511" s="84">
        <v>888</v>
      </c>
      <c r="I511" s="33"/>
    </row>
    <row r="512" spans="2:9" s="21" customFormat="1" ht="22.5" customHeight="1" hidden="1">
      <c r="B512" s="21" t="e">
        <f>+#REF!</f>
        <v>#REF!</v>
      </c>
      <c r="F512" s="84"/>
      <c r="I512" s="33"/>
    </row>
    <row r="513" spans="2:9" s="21" customFormat="1" ht="22.5" customHeight="1" hidden="1">
      <c r="B513" s="21" t="s">
        <v>313</v>
      </c>
      <c r="F513" s="85">
        <f>SUM(F511:F512)</f>
        <v>888</v>
      </c>
      <c r="G513" s="77"/>
      <c r="I513" s="33"/>
    </row>
    <row r="514" s="21" customFormat="1" ht="15" customHeight="1" hidden="1"/>
    <row r="515" spans="2:9" s="21" customFormat="1" ht="22.5" customHeight="1" hidden="1">
      <c r="B515" s="28" t="s">
        <v>596</v>
      </c>
      <c r="H515" s="21" t="s">
        <v>4</v>
      </c>
      <c r="I515" s="114">
        <f>'资 产 负 债 表'!$H$9</f>
        <v>380.91</v>
      </c>
    </row>
    <row r="516" spans="2:9" s="21" customFormat="1" ht="22.5" customHeight="1" hidden="1">
      <c r="B516" s="29" t="s">
        <v>299</v>
      </c>
      <c r="C516" s="29"/>
      <c r="D516" s="29" t="s">
        <v>300</v>
      </c>
      <c r="E516" s="29" t="s">
        <v>406</v>
      </c>
      <c r="F516" s="29" t="s">
        <v>407</v>
      </c>
      <c r="G516" s="241" t="s">
        <v>262</v>
      </c>
      <c r="H516" s="241"/>
      <c r="I516" s="33"/>
    </row>
    <row r="517" spans="2:9" s="21" customFormat="1" ht="22.5" customHeight="1" hidden="1">
      <c r="B517" s="28" t="s">
        <v>408</v>
      </c>
      <c r="C517" s="29"/>
      <c r="D517" s="115"/>
      <c r="E517" s="115"/>
      <c r="F517" s="116"/>
      <c r="G517" s="240">
        <f aca="true" t="shared" si="2" ref="G517:G524">+D517+E517-F517</f>
        <v>0</v>
      </c>
      <c r="H517" s="240"/>
      <c r="I517" s="33"/>
    </row>
    <row r="518" spans="2:9" s="21" customFormat="1" ht="23.25" customHeight="1" hidden="1">
      <c r="B518" s="28" t="s">
        <v>409</v>
      </c>
      <c r="C518" s="29"/>
      <c r="D518" s="115"/>
      <c r="E518" s="115"/>
      <c r="F518" s="116"/>
      <c r="G518" s="240">
        <f t="shared" si="2"/>
        <v>0</v>
      </c>
      <c r="H518" s="240"/>
      <c r="I518" s="33"/>
    </row>
    <row r="519" spans="2:9" s="21" customFormat="1" ht="22.5" customHeight="1" hidden="1">
      <c r="B519" s="28" t="s">
        <v>410</v>
      </c>
      <c r="C519" s="29"/>
      <c r="D519" s="115"/>
      <c r="E519" s="115"/>
      <c r="F519" s="115"/>
      <c r="G519" s="240">
        <f t="shared" si="2"/>
        <v>0</v>
      </c>
      <c r="H519" s="240"/>
      <c r="I519" s="33"/>
    </row>
    <row r="520" spans="2:9" s="21" customFormat="1" ht="22.5" customHeight="1" hidden="1">
      <c r="B520" s="28" t="s">
        <v>411</v>
      </c>
      <c r="C520" s="29"/>
      <c r="D520" s="115"/>
      <c r="E520" s="115"/>
      <c r="F520" s="115"/>
      <c r="G520" s="240">
        <f t="shared" si="2"/>
        <v>0</v>
      </c>
      <c r="H520" s="240"/>
      <c r="I520" s="33"/>
    </row>
    <row r="521" spans="2:9" s="21" customFormat="1" ht="22.5" customHeight="1" hidden="1">
      <c r="B521" s="28" t="s">
        <v>412</v>
      </c>
      <c r="C521" s="29"/>
      <c r="D521" s="115">
        <v>0</v>
      </c>
      <c r="E521" s="115">
        <v>5896.52</v>
      </c>
      <c r="F521" s="115">
        <v>4360.3</v>
      </c>
      <c r="G521" s="117"/>
      <c r="H521" s="117">
        <f>D521+E521-F521</f>
        <v>1536.2200000000003</v>
      </c>
      <c r="I521" s="33"/>
    </row>
    <row r="522" spans="2:9" s="21" customFormat="1" ht="22.5" customHeight="1" hidden="1">
      <c r="B522" s="28" t="s">
        <v>413</v>
      </c>
      <c r="C522" s="29"/>
      <c r="D522" s="115"/>
      <c r="E522" s="115"/>
      <c r="F522" s="115"/>
      <c r="G522" s="240">
        <f>+D522+E522-F522</f>
        <v>0</v>
      </c>
      <c r="H522" s="240"/>
      <c r="I522" s="33"/>
    </row>
    <row r="523" spans="2:9" s="21" customFormat="1" ht="22.5" customHeight="1" hidden="1">
      <c r="B523" s="28"/>
      <c r="C523" s="29"/>
      <c r="D523" s="115"/>
      <c r="E523" s="115"/>
      <c r="F523" s="116"/>
      <c r="G523" s="240">
        <f>+D523+E523-F523</f>
        <v>0</v>
      </c>
      <c r="H523" s="240"/>
      <c r="I523" s="33"/>
    </row>
    <row r="524" spans="2:9" s="21" customFormat="1" ht="22.5" customHeight="1" hidden="1">
      <c r="B524" s="28" t="s">
        <v>414</v>
      </c>
      <c r="C524" s="118"/>
      <c r="D524" s="115">
        <v>0</v>
      </c>
      <c r="E524" s="115">
        <v>0</v>
      </c>
      <c r="F524" s="115">
        <v>0</v>
      </c>
      <c r="G524" s="240">
        <f t="shared" si="2"/>
        <v>0</v>
      </c>
      <c r="H524" s="240"/>
      <c r="I524" s="33"/>
    </row>
    <row r="525" spans="2:9" s="21" customFormat="1" ht="22.5" customHeight="1" hidden="1">
      <c r="B525" s="29" t="s">
        <v>347</v>
      </c>
      <c r="C525" s="118"/>
      <c r="D525" s="39">
        <f>SUM(D517:D524)</f>
        <v>0</v>
      </c>
      <c r="E525" s="39">
        <f>SUM(E517:E524)</f>
        <v>5896.52</v>
      </c>
      <c r="F525" s="39">
        <f>SUM(F517:F524)</f>
        <v>4360.3</v>
      </c>
      <c r="G525" s="235">
        <f>SUM(G517:H524)</f>
        <v>1536.2200000000003</v>
      </c>
      <c r="H525" s="235"/>
      <c r="I525" s="33"/>
    </row>
    <row r="526" spans="2:9" s="21" customFormat="1" ht="26.25" customHeight="1" hidden="1">
      <c r="B526" s="29"/>
      <c r="C526" s="118"/>
      <c r="D526" s="40"/>
      <c r="E526" s="40"/>
      <c r="F526" s="74"/>
      <c r="G526" s="40"/>
      <c r="H526" s="40"/>
      <c r="I526" s="33"/>
    </row>
    <row r="527" spans="2:9" s="21" customFormat="1" ht="22.5" customHeight="1" hidden="1">
      <c r="B527" s="28" t="s">
        <v>415</v>
      </c>
      <c r="H527" s="21" t="s">
        <v>4</v>
      </c>
      <c r="I527" s="114">
        <f>'[1]资产负债表'!J16</f>
        <v>0</v>
      </c>
    </row>
    <row r="528" spans="2:9" s="21" customFormat="1" ht="22.5" customHeight="1" hidden="1">
      <c r="B528" s="29" t="s">
        <v>299</v>
      </c>
      <c r="C528" s="29"/>
      <c r="D528" s="29" t="s">
        <v>300</v>
      </c>
      <c r="E528" s="29" t="s">
        <v>406</v>
      </c>
      <c r="F528" s="29" t="s">
        <v>407</v>
      </c>
      <c r="G528" s="241" t="s">
        <v>262</v>
      </c>
      <c r="H528" s="241"/>
      <c r="I528" s="33"/>
    </row>
    <row r="529" spans="2:9" s="21" customFormat="1" ht="22.5" customHeight="1" hidden="1">
      <c r="B529" s="29" t="s">
        <v>416</v>
      </c>
      <c r="C529" s="29"/>
      <c r="D529" s="115">
        <v>578.76</v>
      </c>
      <c r="E529" s="115">
        <v>2929.95</v>
      </c>
      <c r="F529" s="115">
        <v>3196.64</v>
      </c>
      <c r="G529" s="240">
        <f>+D529+E529-F529</f>
        <v>312.07000000000016</v>
      </c>
      <c r="H529" s="240"/>
      <c r="I529" s="33"/>
    </row>
    <row r="530" spans="2:9" s="21" customFormat="1" ht="22.5" customHeight="1" hidden="1">
      <c r="B530" s="28" t="s">
        <v>417</v>
      </c>
      <c r="C530" s="29"/>
      <c r="D530" s="115"/>
      <c r="E530" s="115">
        <v>1953.3</v>
      </c>
      <c r="F530" s="115">
        <v>1953.3</v>
      </c>
      <c r="G530" s="240">
        <f>+D530+E530-F530</f>
        <v>0</v>
      </c>
      <c r="H530" s="240"/>
      <c r="I530" s="33"/>
    </row>
    <row r="531" spans="2:9" s="21" customFormat="1" ht="22.5" customHeight="1" hidden="1">
      <c r="B531" s="29" t="s">
        <v>347</v>
      </c>
      <c r="C531" s="118"/>
      <c r="D531" s="39">
        <f>SUM(D529:D530)</f>
        <v>578.76</v>
      </c>
      <c r="E531" s="39">
        <f>SUM(E529:E530)</f>
        <v>4883.25</v>
      </c>
      <c r="F531" s="39">
        <f>SUM(F529:F530)</f>
        <v>5149.94</v>
      </c>
      <c r="G531" s="235">
        <f>SUM(G529:H530)</f>
        <v>312.07000000000016</v>
      </c>
      <c r="H531" s="235"/>
      <c r="I531" s="33"/>
    </row>
    <row r="532" spans="2:9" s="21" customFormat="1" ht="15" customHeight="1" hidden="1">
      <c r="B532" s="29"/>
      <c r="C532" s="118"/>
      <c r="D532" s="40"/>
      <c r="E532" s="40"/>
      <c r="F532" s="40"/>
      <c r="G532" s="40"/>
      <c r="H532" s="40"/>
      <c r="I532" s="33"/>
    </row>
    <row r="533" spans="2:9" s="21" customFormat="1" ht="22.5" customHeight="1" hidden="1">
      <c r="B533" s="28" t="s">
        <v>588</v>
      </c>
      <c r="F533" s="76"/>
      <c r="G533" s="77"/>
      <c r="H533" s="21" t="s">
        <v>4</v>
      </c>
      <c r="I533" s="78">
        <f>'资 产 负 债 表'!$H$14</f>
        <v>0</v>
      </c>
    </row>
    <row r="534" spans="2:9" s="21" customFormat="1" ht="22.5" customHeight="1" hidden="1">
      <c r="B534" s="21" t="s">
        <v>308</v>
      </c>
      <c r="I534" s="33"/>
    </row>
    <row r="535" spans="4:9" s="21" customFormat="1" ht="22.5" customHeight="1" hidden="1">
      <c r="D535" s="236" t="s">
        <v>270</v>
      </c>
      <c r="E535" s="236"/>
      <c r="F535" s="236"/>
      <c r="G535" s="236"/>
      <c r="I535" s="33"/>
    </row>
    <row r="536" spans="2:9" s="21" customFormat="1" ht="22.5" customHeight="1" hidden="1">
      <c r="B536" s="21" t="s">
        <v>309</v>
      </c>
      <c r="D536" s="20" t="s">
        <v>310</v>
      </c>
      <c r="E536" s="20" t="s">
        <v>274</v>
      </c>
      <c r="F536" s="20" t="s">
        <v>275</v>
      </c>
      <c r="G536" s="20"/>
      <c r="I536" s="33"/>
    </row>
    <row r="537" spans="2:9" s="21" customFormat="1" ht="22.5" customHeight="1" hidden="1">
      <c r="B537" s="21" t="s">
        <v>311</v>
      </c>
      <c r="D537" s="79"/>
      <c r="E537" s="80"/>
      <c r="F537" s="56">
        <f>D537*E537</f>
        <v>0</v>
      </c>
      <c r="G537" s="20"/>
      <c r="I537" s="33"/>
    </row>
    <row r="538" spans="2:9" s="21" customFormat="1" ht="22.5" customHeight="1" hidden="1">
      <c r="B538" s="53" t="s">
        <v>312</v>
      </c>
      <c r="C538" s="53"/>
      <c r="D538" s="79"/>
      <c r="E538" s="80">
        <v>8.2765</v>
      </c>
      <c r="F538" s="56">
        <f>D538*E538</f>
        <v>0</v>
      </c>
      <c r="G538" s="57"/>
      <c r="I538" s="33"/>
    </row>
    <row r="539" spans="2:9" s="21" customFormat="1" ht="22.5" customHeight="1" hidden="1">
      <c r="B539" s="21" t="s">
        <v>313</v>
      </c>
      <c r="C539" s="53"/>
      <c r="D539" s="81"/>
      <c r="E539" s="82"/>
      <c r="F539" s="83">
        <f>SUM(F537:F538)</f>
        <v>0</v>
      </c>
      <c r="G539" s="60"/>
      <c r="I539" s="33"/>
    </row>
    <row r="540" spans="2:9" s="21" customFormat="1" ht="22.5" customHeight="1" hidden="1">
      <c r="B540" s="21" t="s">
        <v>314</v>
      </c>
      <c r="I540" s="33"/>
    </row>
    <row r="541" spans="2:9" s="21" customFormat="1" ht="22.5" customHeight="1" hidden="1">
      <c r="B541" s="21" t="s">
        <v>315</v>
      </c>
      <c r="F541" s="20" t="s">
        <v>262</v>
      </c>
      <c r="I541" s="33"/>
    </row>
    <row r="542" spans="2:9" s="21" customFormat="1" ht="22.5" customHeight="1" hidden="1">
      <c r="B542" s="21" t="s">
        <v>316</v>
      </c>
      <c r="F542" s="84">
        <v>6486.71</v>
      </c>
      <c r="I542" s="33"/>
    </row>
    <row r="543" spans="2:9" s="21" customFormat="1" ht="22.5" customHeight="1" hidden="1">
      <c r="B543" s="21" t="s">
        <v>313</v>
      </c>
      <c r="F543" s="85">
        <f>SUM(F542:F542)</f>
        <v>6486.71</v>
      </c>
      <c r="G543" s="77"/>
      <c r="I543" s="33"/>
    </row>
    <row r="544" s="21" customFormat="1" ht="15" customHeight="1" hidden="1">
      <c r="I544" s="33"/>
    </row>
    <row r="545" s="21" customFormat="1" ht="12.75" customHeight="1">
      <c r="I545" s="33"/>
    </row>
    <row r="546" spans="2:9" s="21" customFormat="1" ht="21" customHeight="1">
      <c r="B546" s="28" t="s">
        <v>669</v>
      </c>
      <c r="H546" s="21" t="s">
        <v>4</v>
      </c>
      <c r="I546" s="86">
        <f>F548</f>
        <v>74908.71</v>
      </c>
    </row>
    <row r="547" spans="2:9" s="21" customFormat="1" ht="19.5" customHeight="1">
      <c r="B547" s="20" t="s">
        <v>278</v>
      </c>
      <c r="F547" s="22" t="s">
        <v>651</v>
      </c>
      <c r="G547" s="242"/>
      <c r="H547" s="242"/>
      <c r="I547" s="33"/>
    </row>
    <row r="548" spans="2:9" s="21" customFormat="1" ht="18.75" customHeight="1">
      <c r="B548" s="30" t="s">
        <v>649</v>
      </c>
      <c r="F548" s="87">
        <v>74908.71</v>
      </c>
      <c r="I548" s="33"/>
    </row>
    <row r="549" spans="2:9" s="21" customFormat="1" ht="23.25" customHeight="1" hidden="1">
      <c r="B549" s="30"/>
      <c r="F549" s="87"/>
      <c r="I549" s="33"/>
    </row>
    <row r="550" spans="2:9" s="21" customFormat="1" ht="22.5" customHeight="1">
      <c r="B550" s="20" t="s">
        <v>285</v>
      </c>
      <c r="F550" s="88">
        <f>SUM(F548:F549)</f>
        <v>74908.71</v>
      </c>
      <c r="G550" s="77"/>
      <c r="I550" s="33"/>
    </row>
    <row r="551" spans="2:9" s="21" customFormat="1" ht="22.5" customHeight="1" hidden="1">
      <c r="B551" s="28" t="s">
        <v>321</v>
      </c>
      <c r="F551" s="88"/>
      <c r="G551" s="77"/>
      <c r="I551" s="33"/>
    </row>
    <row r="552" spans="2:9" s="21" customFormat="1" ht="18.75" customHeight="1" hidden="1">
      <c r="B552" s="28"/>
      <c r="C552" s="28"/>
      <c r="D552" s="245" t="s">
        <v>322</v>
      </c>
      <c r="E552" s="245"/>
      <c r="F552" s="245"/>
      <c r="G552" s="245"/>
      <c r="H552" s="245"/>
      <c r="I552" s="33"/>
    </row>
    <row r="553" spans="2:9" s="21" customFormat="1" ht="22.5" customHeight="1" hidden="1">
      <c r="B553" s="28" t="s">
        <v>323</v>
      </c>
      <c r="C553" s="28"/>
      <c r="D553" s="28" t="s">
        <v>324</v>
      </c>
      <c r="E553" s="28" t="s">
        <v>325</v>
      </c>
      <c r="F553" s="28" t="s">
        <v>326</v>
      </c>
      <c r="G553" s="246" t="s">
        <v>281</v>
      </c>
      <c r="H553" s="246"/>
      <c r="I553" s="33"/>
    </row>
    <row r="554" spans="2:9" s="21" customFormat="1" ht="22.5" customHeight="1" hidden="1">
      <c r="B554" s="28" t="s">
        <v>572</v>
      </c>
      <c r="C554" s="28"/>
      <c r="D554" s="69">
        <v>1213300</v>
      </c>
      <c r="E554" s="89">
        <f>+D554/D555</f>
        <v>1</v>
      </c>
      <c r="F554" s="90"/>
      <c r="G554" s="247">
        <f>+D554-F554</f>
        <v>1213300</v>
      </c>
      <c r="H554" s="247"/>
      <c r="I554" s="33"/>
    </row>
    <row r="555" spans="2:9" s="21" customFormat="1" ht="22.5" customHeight="1" hidden="1">
      <c r="B555" s="20" t="s">
        <v>285</v>
      </c>
      <c r="D555" s="92">
        <f>SUM(D554)</f>
        <v>1213300</v>
      </c>
      <c r="E555" s="93">
        <f>SUM(E554)</f>
        <v>1</v>
      </c>
      <c r="F555" s="88"/>
      <c r="G555" s="94"/>
      <c r="H555" s="119">
        <f>SUM(G554)</f>
        <v>1213300</v>
      </c>
      <c r="I555" s="33"/>
    </row>
    <row r="556" spans="2:9" s="21" customFormat="1" ht="24" customHeight="1" hidden="1">
      <c r="B556" s="20"/>
      <c r="F556" s="120"/>
      <c r="G556" s="77"/>
      <c r="I556" s="33"/>
    </row>
    <row r="557" spans="2:9" s="21" customFormat="1" ht="15" customHeight="1">
      <c r="B557" s="20"/>
      <c r="F557" s="120"/>
      <c r="G557" s="77"/>
      <c r="I557" s="33"/>
    </row>
    <row r="558" spans="2:9" s="21" customFormat="1" ht="24" customHeight="1">
      <c r="B558" s="20" t="s">
        <v>671</v>
      </c>
      <c r="F558" s="120"/>
      <c r="G558" s="77"/>
      <c r="H558" s="21" t="s">
        <v>4</v>
      </c>
      <c r="I558" s="33">
        <f>F562</f>
        <v>380.91</v>
      </c>
    </row>
    <row r="559" spans="2:9" s="21" customFormat="1" ht="24" customHeight="1">
      <c r="B559" s="20" t="s">
        <v>644</v>
      </c>
      <c r="F559" s="181" t="s">
        <v>650</v>
      </c>
      <c r="G559" s="77"/>
      <c r="I559" s="33"/>
    </row>
    <row r="560" spans="2:9" s="21" customFormat="1" ht="24" customHeight="1">
      <c r="B560" s="20" t="s">
        <v>670</v>
      </c>
      <c r="F560" s="180">
        <v>380.91</v>
      </c>
      <c r="G560" s="77"/>
      <c r="I560" s="33"/>
    </row>
    <row r="561" spans="2:9" s="21" customFormat="1" ht="24" customHeight="1" hidden="1">
      <c r="B561" s="20"/>
      <c r="F561" s="120"/>
      <c r="G561" s="77"/>
      <c r="I561" s="33"/>
    </row>
    <row r="562" spans="2:9" s="21" customFormat="1" ht="24" customHeight="1">
      <c r="B562" s="20" t="s">
        <v>647</v>
      </c>
      <c r="F562" s="120">
        <v>380.91</v>
      </c>
      <c r="G562" s="77"/>
      <c r="I562" s="33"/>
    </row>
    <row r="563" spans="2:9" s="21" customFormat="1" ht="14.25" customHeight="1">
      <c r="B563" s="20"/>
      <c r="F563" s="120"/>
      <c r="G563" s="77"/>
      <c r="I563" s="33"/>
    </row>
    <row r="564" spans="2:9" s="21" customFormat="1" ht="22.5" customHeight="1">
      <c r="B564" s="38" t="s">
        <v>672</v>
      </c>
      <c r="H564" s="21" t="s">
        <v>4</v>
      </c>
      <c r="I564" s="78">
        <f>G570</f>
        <v>100000</v>
      </c>
    </row>
    <row r="565" spans="2:9" s="21" customFormat="1" ht="22.5" customHeight="1">
      <c r="B565" s="21" t="s">
        <v>348</v>
      </c>
      <c r="I565" s="33"/>
    </row>
    <row r="566" spans="1:9" s="21" customFormat="1" ht="22.5" customHeight="1">
      <c r="A566" s="242" t="s">
        <v>418</v>
      </c>
      <c r="B566" s="242"/>
      <c r="C566" s="121"/>
      <c r="D566" s="121" t="s">
        <v>419</v>
      </c>
      <c r="E566" s="121" t="s">
        <v>379</v>
      </c>
      <c r="F566" s="121"/>
      <c r="G566" s="122"/>
      <c r="H566" s="122" t="s">
        <v>420</v>
      </c>
      <c r="I566" s="122"/>
    </row>
    <row r="567" spans="1:8" s="21" customFormat="1" ht="28.5" customHeight="1" hidden="1">
      <c r="A567" s="224"/>
      <c r="B567" s="224"/>
      <c r="C567" s="99"/>
      <c r="D567" s="99"/>
      <c r="E567" s="70"/>
      <c r="F567" s="70"/>
      <c r="G567" s="244"/>
      <c r="H567" s="244"/>
    </row>
    <row r="568" spans="1:8" s="21" customFormat="1" ht="22.5" customHeight="1">
      <c r="A568" s="224" t="str">
        <f>'[2]企业基本情况表'!$A$17:$C$17</f>
        <v>卢玉明</v>
      </c>
      <c r="B568" s="224"/>
      <c r="C568" s="99"/>
      <c r="D568" s="99">
        <f>'资 产 负 债 表'!G33</f>
        <v>0</v>
      </c>
      <c r="E568" s="70">
        <v>100000</v>
      </c>
      <c r="F568" s="70"/>
      <c r="G568" s="244">
        <f>+D568+E568</f>
        <v>100000</v>
      </c>
      <c r="H568" s="244"/>
    </row>
    <row r="569" spans="1:8" s="21" customFormat="1" ht="35.25" customHeight="1" hidden="1">
      <c r="A569" s="224"/>
      <c r="B569" s="224"/>
      <c r="C569" s="99"/>
      <c r="D569" s="99"/>
      <c r="E569" s="70"/>
      <c r="F569" s="70"/>
      <c r="G569" s="244"/>
      <c r="H569" s="244"/>
    </row>
    <row r="570" spans="1:9" s="21" customFormat="1" ht="18.75" customHeight="1">
      <c r="A570" s="242" t="s">
        <v>285</v>
      </c>
      <c r="B570" s="242"/>
      <c r="C570" s="88"/>
      <c r="D570" s="88">
        <f>SUM(D567:D569)</f>
        <v>0</v>
      </c>
      <c r="E570" s="123">
        <f>E568</f>
        <v>100000</v>
      </c>
      <c r="F570" s="123"/>
      <c r="G570" s="243">
        <f>SUM(G567:H569)</f>
        <v>100000</v>
      </c>
      <c r="H570" s="243"/>
      <c r="I570" s="88"/>
    </row>
    <row r="571" spans="2:9" s="21" customFormat="1" ht="15" customHeight="1">
      <c r="B571" s="20"/>
      <c r="C571" s="124"/>
      <c r="D571" s="124"/>
      <c r="E571" s="125"/>
      <c r="F571" s="125"/>
      <c r="G571" s="124"/>
      <c r="H571" s="124"/>
      <c r="I571" s="124"/>
    </row>
    <row r="572" spans="2:9" s="21" customFormat="1" ht="22.5" customHeight="1" hidden="1">
      <c r="B572" s="28" t="s">
        <v>421</v>
      </c>
      <c r="C572" s="124"/>
      <c r="D572" s="124"/>
      <c r="E572" s="125"/>
      <c r="F572" s="125"/>
      <c r="G572" s="124"/>
      <c r="H572" s="21" t="s">
        <v>4</v>
      </c>
      <c r="I572" s="86">
        <f>'[1]资产负债表'!J42</f>
        <v>0</v>
      </c>
    </row>
    <row r="573" spans="2:9" s="21" customFormat="1" ht="22.5" customHeight="1" hidden="1">
      <c r="B573" s="21" t="s">
        <v>277</v>
      </c>
      <c r="C573" s="124"/>
      <c r="D573" s="124"/>
      <c r="E573" s="125"/>
      <c r="F573" s="125"/>
      <c r="G573" s="124"/>
      <c r="H573" s="124"/>
      <c r="I573" s="124"/>
    </row>
    <row r="574" spans="2:9" s="21" customFormat="1" ht="22.5" customHeight="1" hidden="1">
      <c r="B574" s="21" t="s">
        <v>54</v>
      </c>
      <c r="C574" s="29"/>
      <c r="D574" s="29" t="s">
        <v>300</v>
      </c>
      <c r="E574" s="29" t="s">
        <v>379</v>
      </c>
      <c r="F574" s="29" t="s">
        <v>422</v>
      </c>
      <c r="G574" s="241" t="s">
        <v>262</v>
      </c>
      <c r="H574" s="241"/>
      <c r="I574" s="124"/>
    </row>
    <row r="575" spans="2:9" s="21" customFormat="1" ht="22.5" customHeight="1" hidden="1">
      <c r="B575" s="21" t="s">
        <v>423</v>
      </c>
      <c r="C575" s="29"/>
      <c r="D575" s="115">
        <v>112312</v>
      </c>
      <c r="E575" s="115"/>
      <c r="F575" s="115"/>
      <c r="G575" s="240">
        <f>+D575+E575-F575</f>
        <v>112312</v>
      </c>
      <c r="H575" s="240"/>
      <c r="I575" s="124"/>
    </row>
    <row r="576" spans="2:9" s="21" customFormat="1" ht="22.5" customHeight="1" hidden="1">
      <c r="B576" s="21" t="s">
        <v>424</v>
      </c>
      <c r="C576" s="29"/>
      <c r="D576" s="115"/>
      <c r="E576" s="115"/>
      <c r="F576" s="115"/>
      <c r="G576" s="240">
        <f aca="true" t="shared" si="3" ref="G576:G584">+D576+E576-F576</f>
        <v>0</v>
      </c>
      <c r="H576" s="240"/>
      <c r="I576" s="124"/>
    </row>
    <row r="577" spans="2:9" s="21" customFormat="1" ht="22.5" customHeight="1" hidden="1">
      <c r="B577" s="21" t="s">
        <v>425</v>
      </c>
      <c r="C577" s="29"/>
      <c r="D577" s="115"/>
      <c r="E577" s="115"/>
      <c r="F577" s="115"/>
      <c r="G577" s="240">
        <f t="shared" si="3"/>
        <v>0</v>
      </c>
      <c r="H577" s="240"/>
      <c r="I577" s="124"/>
    </row>
    <row r="578" spans="2:9" s="21" customFormat="1" ht="22.5" customHeight="1" hidden="1">
      <c r="B578" s="21" t="s">
        <v>426</v>
      </c>
      <c r="C578" s="29"/>
      <c r="D578" s="115"/>
      <c r="E578" s="115"/>
      <c r="F578" s="115"/>
      <c r="G578" s="240">
        <f t="shared" si="3"/>
        <v>0</v>
      </c>
      <c r="H578" s="240"/>
      <c r="I578" s="124"/>
    </row>
    <row r="579" spans="2:9" s="21" customFormat="1" ht="22.5" customHeight="1" hidden="1">
      <c r="B579" s="21" t="s">
        <v>427</v>
      </c>
      <c r="C579" s="29"/>
      <c r="D579" s="115"/>
      <c r="E579" s="115"/>
      <c r="F579" s="115"/>
      <c r="G579" s="240">
        <f t="shared" si="3"/>
        <v>0</v>
      </c>
      <c r="H579" s="240"/>
      <c r="I579" s="124"/>
    </row>
    <row r="580" spans="2:9" s="21" customFormat="1" ht="22.5" customHeight="1" hidden="1">
      <c r="B580" s="21" t="s">
        <v>428</v>
      </c>
      <c r="C580" s="29"/>
      <c r="D580" s="115"/>
      <c r="E580" s="115"/>
      <c r="F580" s="115"/>
      <c r="G580" s="240">
        <f t="shared" si="3"/>
        <v>0</v>
      </c>
      <c r="H580" s="240"/>
      <c r="I580" s="124"/>
    </row>
    <row r="581" spans="2:9" s="21" customFormat="1" ht="22.5" customHeight="1" hidden="1">
      <c r="B581" s="21" t="s">
        <v>429</v>
      </c>
      <c r="C581" s="29"/>
      <c r="D581" s="115"/>
      <c r="E581" s="115"/>
      <c r="F581" s="115"/>
      <c r="G581" s="240">
        <f t="shared" si="3"/>
        <v>0</v>
      </c>
      <c r="H581" s="240"/>
      <c r="I581" s="124"/>
    </row>
    <row r="582" spans="2:9" s="21" customFormat="1" ht="22.5" customHeight="1" hidden="1">
      <c r="B582" s="21" t="s">
        <v>430</v>
      </c>
      <c r="C582" s="29"/>
      <c r="D582" s="115"/>
      <c r="E582" s="115"/>
      <c r="F582" s="115"/>
      <c r="G582" s="240">
        <f t="shared" si="3"/>
        <v>0</v>
      </c>
      <c r="H582" s="240"/>
      <c r="I582" s="124"/>
    </row>
    <row r="583" spans="2:9" s="21" customFormat="1" ht="22.5" customHeight="1" hidden="1">
      <c r="B583" s="21" t="s">
        <v>431</v>
      </c>
      <c r="C583" s="29"/>
      <c r="D583" s="115"/>
      <c r="E583" s="115"/>
      <c r="F583" s="115"/>
      <c r="G583" s="240">
        <f t="shared" si="3"/>
        <v>0</v>
      </c>
      <c r="H583" s="240"/>
      <c r="I583" s="124"/>
    </row>
    <row r="584" spans="2:9" s="21" customFormat="1" ht="22.5" customHeight="1" hidden="1">
      <c r="B584" s="21" t="s">
        <v>432</v>
      </c>
      <c r="C584" s="29"/>
      <c r="D584" s="115"/>
      <c r="E584" s="115"/>
      <c r="F584" s="115"/>
      <c r="G584" s="240">
        <f t="shared" si="3"/>
        <v>0</v>
      </c>
      <c r="H584" s="240"/>
      <c r="I584" s="124"/>
    </row>
    <row r="585" spans="2:9" s="21" customFormat="1" ht="22.5" customHeight="1" hidden="1">
      <c r="B585" s="21" t="s">
        <v>433</v>
      </c>
      <c r="C585" s="118"/>
      <c r="D585" s="39">
        <f>SUM(D575:D584)</f>
        <v>112312</v>
      </c>
      <c r="E585" s="39">
        <f>SUM(E575:E584)</f>
        <v>0</v>
      </c>
      <c r="F585" s="39">
        <f>SUM(F575:F584)</f>
        <v>0</v>
      </c>
      <c r="G585" s="235">
        <f>SUM(G575:H584)</f>
        <v>112312</v>
      </c>
      <c r="H585" s="235"/>
      <c r="I585" s="124"/>
    </row>
    <row r="586" spans="2:9" s="21" customFormat="1" ht="22.5" customHeight="1" hidden="1">
      <c r="B586" s="21" t="s">
        <v>434</v>
      </c>
      <c r="C586" s="124"/>
      <c r="D586" s="124"/>
      <c r="E586" s="125"/>
      <c r="F586" s="125"/>
      <c r="G586" s="124"/>
      <c r="H586" s="124"/>
      <c r="I586" s="124"/>
    </row>
    <row r="587" spans="2:9" s="21" customFormat="1" ht="15" customHeight="1" hidden="1">
      <c r="B587" s="20"/>
      <c r="C587" s="124"/>
      <c r="D587" s="124"/>
      <c r="E587" s="125"/>
      <c r="F587" s="125"/>
      <c r="G587" s="124"/>
      <c r="H587" s="124"/>
      <c r="I587" s="124"/>
    </row>
    <row r="588" spans="2:9" s="21" customFormat="1" ht="22.5" customHeight="1" hidden="1">
      <c r="B588" s="28" t="s">
        <v>435</v>
      </c>
      <c r="C588" s="124"/>
      <c r="D588" s="124"/>
      <c r="E588" s="125"/>
      <c r="F588" s="125"/>
      <c r="G588" s="124"/>
      <c r="H588" s="21" t="s">
        <v>4</v>
      </c>
      <c r="I588" s="126">
        <f>'[1]资产负债表'!J43</f>
        <v>0</v>
      </c>
    </row>
    <row r="589" spans="2:9" s="21" customFormat="1" ht="22.5" customHeight="1" hidden="1">
      <c r="B589" s="21" t="s">
        <v>277</v>
      </c>
      <c r="C589" s="124"/>
      <c r="D589" s="124"/>
      <c r="E589" s="125"/>
      <c r="F589" s="125"/>
      <c r="G589" s="124"/>
      <c r="H589" s="124"/>
      <c r="I589" s="124"/>
    </row>
    <row r="590" spans="2:9" s="21" customFormat="1" ht="22.5" customHeight="1" hidden="1">
      <c r="B590" s="21" t="s">
        <v>54</v>
      </c>
      <c r="C590" s="29"/>
      <c r="D590" s="29" t="s">
        <v>300</v>
      </c>
      <c r="E590" s="29" t="s">
        <v>379</v>
      </c>
      <c r="F590" s="29" t="s">
        <v>422</v>
      </c>
      <c r="G590" s="241" t="s">
        <v>262</v>
      </c>
      <c r="H590" s="241"/>
      <c r="I590" s="124"/>
    </row>
    <row r="591" spans="2:9" s="21" customFormat="1" ht="22.5" customHeight="1" hidden="1">
      <c r="B591" s="21" t="s">
        <v>436</v>
      </c>
      <c r="C591" s="29"/>
      <c r="D591" s="115">
        <v>110691.36</v>
      </c>
      <c r="E591" s="115">
        <v>16756.35</v>
      </c>
      <c r="F591" s="115"/>
      <c r="G591" s="240">
        <f>+D591+E591-F591</f>
        <v>127447.70999999999</v>
      </c>
      <c r="H591" s="240"/>
      <c r="I591" s="124"/>
    </row>
    <row r="592" spans="2:9" s="21" customFormat="1" ht="22.5" customHeight="1" hidden="1">
      <c r="B592" s="21" t="s">
        <v>437</v>
      </c>
      <c r="C592" s="29"/>
      <c r="D592" s="115">
        <v>260420.57</v>
      </c>
      <c r="E592" s="115">
        <v>4189.09</v>
      </c>
      <c r="F592" s="115"/>
      <c r="G592" s="240">
        <f>+D592+E592-F592</f>
        <v>264609.66000000003</v>
      </c>
      <c r="H592" s="240"/>
      <c r="I592" s="124"/>
    </row>
    <row r="593" spans="2:9" s="21" customFormat="1" ht="22.5" customHeight="1" hidden="1">
      <c r="B593" s="21" t="s">
        <v>438</v>
      </c>
      <c r="C593" s="29"/>
      <c r="D593" s="115"/>
      <c r="E593" s="115"/>
      <c r="F593" s="115"/>
      <c r="G593" s="240">
        <f>+D593+E593-F593</f>
        <v>0</v>
      </c>
      <c r="H593" s="240"/>
      <c r="I593" s="124"/>
    </row>
    <row r="594" spans="2:9" s="21" customFormat="1" ht="22.5" customHeight="1" hidden="1">
      <c r="B594" s="21" t="s">
        <v>433</v>
      </c>
      <c r="C594" s="118"/>
      <c r="D594" s="39">
        <f>SUM(D591:D593)</f>
        <v>371111.93</v>
      </c>
      <c r="E594" s="39">
        <f>SUM(E591:E593)</f>
        <v>20945.44</v>
      </c>
      <c r="F594" s="39">
        <f>SUM(F591:F593)</f>
        <v>0</v>
      </c>
      <c r="G594" s="235">
        <f>SUM(G591:H593)</f>
        <v>392057.37</v>
      </c>
      <c r="H594" s="235"/>
      <c r="I594" s="124"/>
    </row>
    <row r="595" spans="2:9" s="21" customFormat="1" ht="22.5" customHeight="1" hidden="1">
      <c r="B595" s="21" t="s">
        <v>439</v>
      </c>
      <c r="C595" s="124"/>
      <c r="D595" s="124"/>
      <c r="E595" s="125"/>
      <c r="F595" s="125"/>
      <c r="G595" s="124"/>
      <c r="H595" s="124"/>
      <c r="I595" s="124"/>
    </row>
    <row r="596" spans="3:9" s="21" customFormat="1" ht="22.5" customHeight="1" hidden="1">
      <c r="C596" s="124"/>
      <c r="D596" s="124"/>
      <c r="E596" s="125"/>
      <c r="F596" s="125"/>
      <c r="G596" s="124"/>
      <c r="H596" s="124"/>
      <c r="I596" s="124"/>
    </row>
    <row r="597" spans="2:9" s="21" customFormat="1" ht="26.25" customHeight="1">
      <c r="B597" s="28" t="s">
        <v>673</v>
      </c>
      <c r="H597" s="21" t="s">
        <v>653</v>
      </c>
      <c r="I597" s="78"/>
    </row>
    <row r="598" spans="2:9" s="21" customFormat="1" ht="22.5" customHeight="1">
      <c r="B598" s="166" t="s">
        <v>620</v>
      </c>
      <c r="C598" s="53"/>
      <c r="D598" s="53"/>
      <c r="E598" s="53"/>
      <c r="F598" s="103"/>
      <c r="H598" s="127">
        <f>'资 产 负 债 表'!G32</f>
        <v>0</v>
      </c>
      <c r="I598" s="128"/>
    </row>
    <row r="599" spans="2:9" s="21" customFormat="1" ht="22.5" customHeight="1" hidden="1">
      <c r="B599" s="21" t="s">
        <v>379</v>
      </c>
      <c r="C599" s="53"/>
      <c r="D599" s="53"/>
      <c r="E599" s="53"/>
      <c r="F599" s="103"/>
      <c r="H599" s="127" t="e">
        <f>'[1]未分配利润导引表'!B8</f>
        <v>#REF!</v>
      </c>
      <c r="I599" s="128"/>
    </row>
    <row r="600" spans="2:9" s="21" customFormat="1" ht="22.5" customHeight="1">
      <c r="B600" s="208" t="s">
        <v>621</v>
      </c>
      <c r="C600" s="208"/>
      <c r="D600" s="53"/>
      <c r="E600" s="53"/>
      <c r="F600" s="87"/>
      <c r="H600" s="127">
        <v>0</v>
      </c>
      <c r="I600" s="53"/>
    </row>
    <row r="601" spans="2:9" s="21" customFormat="1" ht="18.75" customHeight="1">
      <c r="B601" s="208" t="s">
        <v>622</v>
      </c>
      <c r="C601" s="208"/>
      <c r="D601" s="53"/>
      <c r="E601" s="53"/>
      <c r="F601" s="104"/>
      <c r="H601" s="103">
        <v>0</v>
      </c>
      <c r="I601" s="126"/>
    </row>
    <row r="602" spans="2:9" s="21" customFormat="1" ht="18" customHeight="1">
      <c r="B602" s="166" t="s">
        <v>262</v>
      </c>
      <c r="C602" s="53"/>
      <c r="D602" s="53"/>
      <c r="E602" s="53"/>
      <c r="F602" s="104"/>
      <c r="H602" s="127">
        <v>0</v>
      </c>
      <c r="I602" s="126"/>
    </row>
    <row r="603" spans="2:9" s="21" customFormat="1" ht="16.5" customHeight="1" hidden="1">
      <c r="B603" s="21" t="s">
        <v>441</v>
      </c>
      <c r="C603" s="53"/>
      <c r="D603" s="53"/>
      <c r="E603" s="53"/>
      <c r="F603" s="129"/>
      <c r="H603" s="127"/>
      <c r="I603" s="126"/>
    </row>
    <row r="604" spans="2:9" s="21" customFormat="1" ht="9.75" customHeight="1" hidden="1">
      <c r="B604" s="21" t="s">
        <v>442</v>
      </c>
      <c r="C604" s="53"/>
      <c r="D604" s="53"/>
      <c r="E604" s="53"/>
      <c r="F604" s="129"/>
      <c r="H604" s="127"/>
      <c r="I604" s="126"/>
    </row>
    <row r="605" spans="2:9" s="21" customFormat="1" ht="11.25" customHeight="1" hidden="1">
      <c r="B605" s="21" t="s">
        <v>443</v>
      </c>
      <c r="C605" s="53"/>
      <c r="D605" s="53"/>
      <c r="E605" s="53"/>
      <c r="F605" s="129"/>
      <c r="H605" s="103"/>
      <c r="I605" s="126"/>
    </row>
    <row r="606" spans="2:9" s="21" customFormat="1" ht="12" customHeight="1" hidden="1">
      <c r="B606" s="21" t="s">
        <v>444</v>
      </c>
      <c r="C606" s="53"/>
      <c r="D606" s="53"/>
      <c r="E606" s="53"/>
      <c r="F606" s="129"/>
      <c r="I606" s="126"/>
    </row>
    <row r="607" spans="2:9" s="21" customFormat="1" ht="10.5" customHeight="1" hidden="1">
      <c r="B607" s="21" t="s">
        <v>445</v>
      </c>
      <c r="C607" s="53"/>
      <c r="D607" s="53"/>
      <c r="E607" s="53"/>
      <c r="F607" s="129"/>
      <c r="I607" s="126"/>
    </row>
    <row r="608" spans="2:9" s="21" customFormat="1" ht="11.25" customHeight="1" hidden="1">
      <c r="B608" s="21" t="s">
        <v>446</v>
      </c>
      <c r="C608" s="53"/>
      <c r="D608" s="53"/>
      <c r="E608" s="53"/>
      <c r="F608" s="129"/>
      <c r="I608" s="126"/>
    </row>
    <row r="609" spans="2:9" s="21" customFormat="1" ht="22.5" customHeight="1" hidden="1">
      <c r="B609" s="53" t="s">
        <v>447</v>
      </c>
      <c r="C609" s="53"/>
      <c r="D609" s="53"/>
      <c r="E609" s="53"/>
      <c r="F609" s="129"/>
      <c r="I609" s="126"/>
    </row>
    <row r="610" spans="2:9" s="21" customFormat="1" ht="22.5" customHeight="1">
      <c r="B610" s="208" t="s">
        <v>621</v>
      </c>
      <c r="C610" s="208"/>
      <c r="D610" s="53"/>
      <c r="E610" s="53"/>
      <c r="F610" s="129"/>
      <c r="H610" s="103">
        <v>0</v>
      </c>
      <c r="I610" s="126"/>
    </row>
    <row r="611" spans="2:9" s="21" customFormat="1" ht="24.75" customHeight="1" hidden="1">
      <c r="B611" s="21" t="s">
        <v>448</v>
      </c>
      <c r="H611" s="127"/>
      <c r="I611" s="53"/>
    </row>
    <row r="612" spans="2:9" s="21" customFormat="1" ht="22.5" customHeight="1" hidden="1">
      <c r="B612" s="21" t="s">
        <v>449</v>
      </c>
      <c r="H612" s="21" t="s">
        <v>450</v>
      </c>
      <c r="I612" s="78">
        <f>E616</f>
        <v>0</v>
      </c>
    </row>
    <row r="613" spans="2:9" s="21" customFormat="1" ht="22.5" customHeight="1" hidden="1">
      <c r="B613" s="21" t="s">
        <v>451</v>
      </c>
      <c r="E613" s="20" t="s">
        <v>450</v>
      </c>
      <c r="I613" s="53"/>
    </row>
    <row r="614" spans="2:9" s="21" customFormat="1" ht="22.5" customHeight="1" hidden="1">
      <c r="B614" s="21" t="s">
        <v>452</v>
      </c>
      <c r="D614" s="53"/>
      <c r="E614" s="103" t="e">
        <f>'[1]利润及利润分配表'!D6</f>
        <v>#REF!</v>
      </c>
      <c r="I614" s="53"/>
    </row>
    <row r="615" spans="2:9" s="21" customFormat="1" ht="22.5" customHeight="1" hidden="1">
      <c r="B615" s="21" t="s">
        <v>565</v>
      </c>
      <c r="D615" s="53"/>
      <c r="E615" s="103">
        <f>'业 务 活 动 表'!N10</f>
        <v>0</v>
      </c>
      <c r="I615" s="53"/>
    </row>
    <row r="616" spans="2:9" s="21" customFormat="1" ht="22.5" customHeight="1" hidden="1">
      <c r="B616" s="21" t="s">
        <v>285</v>
      </c>
      <c r="D616" s="53"/>
      <c r="E616" s="104">
        <f>SUM(E615:E615)</f>
        <v>0</v>
      </c>
      <c r="F616" s="104"/>
      <c r="I616" s="53"/>
    </row>
    <row r="617" spans="4:9" s="21" customFormat="1" ht="29.25" customHeight="1" hidden="1">
      <c r="D617" s="53"/>
      <c r="E617" s="53"/>
      <c r="F617" s="97"/>
      <c r="I617" s="53"/>
    </row>
    <row r="618" spans="2:9" s="21" customFormat="1" ht="22.5" customHeight="1" hidden="1">
      <c r="B618" s="21" t="s">
        <v>453</v>
      </c>
      <c r="D618" s="53"/>
      <c r="E618" s="53"/>
      <c r="F618" s="97"/>
      <c r="H618" s="21" t="s">
        <v>450</v>
      </c>
      <c r="I618" s="32">
        <f>'[1]利润及利润分配表'!D13</f>
        <v>0</v>
      </c>
    </row>
    <row r="619" spans="4:9" s="21" customFormat="1" ht="22.5" customHeight="1" hidden="1">
      <c r="D619" s="236" t="s">
        <v>450</v>
      </c>
      <c r="E619" s="236"/>
      <c r="F619" s="236"/>
      <c r="G619" s="236"/>
      <c r="I619" s="130"/>
    </row>
    <row r="620" spans="2:9" s="21" customFormat="1" ht="22.5" customHeight="1" hidden="1">
      <c r="B620" s="21" t="s">
        <v>278</v>
      </c>
      <c r="D620" s="20" t="s">
        <v>454</v>
      </c>
      <c r="E620" s="20" t="s">
        <v>455</v>
      </c>
      <c r="F620" s="20" t="s">
        <v>456</v>
      </c>
      <c r="G620" s="20"/>
      <c r="I620" s="130"/>
    </row>
    <row r="621" spans="4:9" s="21" customFormat="1" ht="22.5" customHeight="1" hidden="1">
      <c r="D621" s="79"/>
      <c r="E621" s="80"/>
      <c r="F621" s="56">
        <f>D621-E621</f>
        <v>0</v>
      </c>
      <c r="G621" s="20"/>
      <c r="I621" s="130"/>
    </row>
    <row r="622" spans="4:9" s="21" customFormat="1" ht="22.5" customHeight="1" hidden="1">
      <c r="D622" s="79"/>
      <c r="E622" s="80"/>
      <c r="F622" s="56">
        <f>D622-E622</f>
        <v>0</v>
      </c>
      <c r="G622" s="20"/>
      <c r="I622" s="130"/>
    </row>
    <row r="623" spans="2:9" s="21" customFormat="1" ht="22.5" customHeight="1" hidden="1">
      <c r="B623" s="21" t="s">
        <v>457</v>
      </c>
      <c r="D623" s="79">
        <v>141473</v>
      </c>
      <c r="E623" s="80"/>
      <c r="F623" s="56">
        <f>D623-E623</f>
        <v>141473</v>
      </c>
      <c r="G623" s="20"/>
      <c r="I623" s="130"/>
    </row>
    <row r="624" spans="2:9" s="21" customFormat="1" ht="22.5" customHeight="1" hidden="1">
      <c r="B624" s="21" t="s">
        <v>458</v>
      </c>
      <c r="C624" s="53"/>
      <c r="D624" s="79"/>
      <c r="E624" s="79">
        <v>7073.65</v>
      </c>
      <c r="F624" s="56">
        <f>D624-E624</f>
        <v>-7073.65</v>
      </c>
      <c r="G624" s="57"/>
      <c r="I624" s="130"/>
    </row>
    <row r="625" spans="2:9" s="21" customFormat="1" ht="22.5" customHeight="1" hidden="1">
      <c r="B625" s="21" t="s">
        <v>459</v>
      </c>
      <c r="C625" s="53"/>
      <c r="D625" s="83">
        <f>SUM(D621:D624)</f>
        <v>141473</v>
      </c>
      <c r="E625" s="83">
        <f>SUM(E621:E624)</f>
        <v>7073.65</v>
      </c>
      <c r="F625" s="83">
        <f>SUM(F621:F624)</f>
        <v>134399.35</v>
      </c>
      <c r="G625" s="60"/>
      <c r="I625" s="130"/>
    </row>
    <row r="626" spans="4:9" s="21" customFormat="1" ht="15" customHeight="1" hidden="1">
      <c r="D626" s="53"/>
      <c r="E626" s="53"/>
      <c r="F626" s="97"/>
      <c r="I626" s="130"/>
    </row>
    <row r="627" spans="2:9" s="21" customFormat="1" ht="22.5" customHeight="1" hidden="1">
      <c r="B627" s="21" t="s">
        <v>460</v>
      </c>
      <c r="H627" s="21" t="s">
        <v>450</v>
      </c>
      <c r="I627" s="131">
        <f>'[1]利润及利润分配表'!D16</f>
        <v>-59.88</v>
      </c>
    </row>
    <row r="628" spans="2:9" s="21" customFormat="1" ht="22.5" customHeight="1" hidden="1">
      <c r="B628" s="21" t="s">
        <v>264</v>
      </c>
      <c r="F628" s="20" t="s">
        <v>450</v>
      </c>
      <c r="I628" s="130"/>
    </row>
    <row r="629" spans="2:9" s="21" customFormat="1" ht="22.5" customHeight="1" hidden="1">
      <c r="B629" s="21" t="s">
        <v>461</v>
      </c>
      <c r="D629" s="53"/>
      <c r="E629" s="53"/>
      <c r="F629" s="103" t="e">
        <f>'[1]财务费用明细表'!I11</f>
        <v>#REF!</v>
      </c>
      <c r="I629" s="130"/>
    </row>
    <row r="630" spans="2:9" s="21" customFormat="1" ht="22.5" customHeight="1" hidden="1">
      <c r="B630" s="21" t="s">
        <v>462</v>
      </c>
      <c r="D630" s="53"/>
      <c r="E630" s="53"/>
      <c r="F630" s="103">
        <f>'[1]财务费用明细表'!I12</f>
        <v>59.88</v>
      </c>
      <c r="I630" s="130"/>
    </row>
    <row r="631" spans="2:9" s="21" customFormat="1" ht="22.5" customHeight="1" hidden="1">
      <c r="B631" s="21" t="s">
        <v>463</v>
      </c>
      <c r="D631" s="53"/>
      <c r="E631" s="53"/>
      <c r="F631" s="103"/>
      <c r="I631" s="130"/>
    </row>
    <row r="632" spans="2:9" s="21" customFormat="1" ht="22.5" customHeight="1" hidden="1">
      <c r="B632" s="21" t="s">
        <v>464</v>
      </c>
      <c r="D632" s="53"/>
      <c r="E632" s="53"/>
      <c r="F632" s="103"/>
      <c r="I632" s="130"/>
    </row>
    <row r="633" spans="2:9" s="21" customFormat="1" ht="22.5" customHeight="1" hidden="1">
      <c r="B633" s="21" t="s">
        <v>285</v>
      </c>
      <c r="D633" s="53"/>
      <c r="E633" s="53"/>
      <c r="F633" s="104" t="e">
        <f>F629-F630+F631+F632</f>
        <v>#REF!</v>
      </c>
      <c r="I633" s="131"/>
    </row>
    <row r="634" spans="4:9" s="21" customFormat="1" ht="15" customHeight="1" hidden="1">
      <c r="D634" s="53"/>
      <c r="E634" s="53"/>
      <c r="F634" s="97"/>
      <c r="I634" s="131"/>
    </row>
    <row r="635" spans="2:9" s="21" customFormat="1" ht="22.5" customHeight="1" hidden="1">
      <c r="B635" s="21" t="s">
        <v>465</v>
      </c>
      <c r="H635" s="21" t="s">
        <v>450</v>
      </c>
      <c r="I635" s="131">
        <f>'[1]利润及利润分配表'!D20</f>
        <v>0</v>
      </c>
    </row>
    <row r="636" spans="2:9" s="21" customFormat="1" ht="22.5" customHeight="1" hidden="1">
      <c r="B636" s="21" t="s">
        <v>264</v>
      </c>
      <c r="F636" s="20" t="s">
        <v>450</v>
      </c>
      <c r="I636" s="130"/>
    </row>
    <row r="637" spans="2:9" s="21" customFormat="1" ht="22.5" customHeight="1" hidden="1">
      <c r="B637" s="21" t="s">
        <v>466</v>
      </c>
      <c r="D637" s="53"/>
      <c r="E637" s="53"/>
      <c r="F637" s="103">
        <v>1233</v>
      </c>
      <c r="I637" s="130"/>
    </row>
    <row r="638" spans="2:9" s="21" customFormat="1" ht="22.5" customHeight="1" hidden="1">
      <c r="B638" s="21" t="s">
        <v>467</v>
      </c>
      <c r="D638" s="53"/>
      <c r="E638" s="53"/>
      <c r="F638" s="103"/>
      <c r="I638" s="130"/>
    </row>
    <row r="639" spans="2:9" s="21" customFormat="1" ht="22.5" customHeight="1" hidden="1">
      <c r="B639" s="21" t="s">
        <v>468</v>
      </c>
      <c r="D639" s="53"/>
      <c r="E639" s="53"/>
      <c r="F639" s="103"/>
      <c r="I639" s="130"/>
    </row>
    <row r="640" spans="2:9" s="21" customFormat="1" ht="22.5" customHeight="1" hidden="1">
      <c r="B640" s="21" t="s">
        <v>469</v>
      </c>
      <c r="D640" s="53"/>
      <c r="E640" s="53"/>
      <c r="F640" s="103"/>
      <c r="I640" s="130"/>
    </row>
    <row r="641" spans="2:9" s="21" customFormat="1" ht="22.5" customHeight="1" hidden="1">
      <c r="B641" s="21" t="s">
        <v>470</v>
      </c>
      <c r="D641" s="53"/>
      <c r="E641" s="53"/>
      <c r="F641" s="103"/>
      <c r="I641" s="130"/>
    </row>
    <row r="642" spans="2:9" s="21" customFormat="1" ht="22.5" customHeight="1" hidden="1">
      <c r="B642" s="21" t="s">
        <v>471</v>
      </c>
      <c r="D642" s="53"/>
      <c r="E642" s="53"/>
      <c r="F642" s="103"/>
      <c r="I642" s="130"/>
    </row>
    <row r="643" spans="2:9" s="21" customFormat="1" ht="22.5" customHeight="1" hidden="1">
      <c r="B643" s="21" t="s">
        <v>472</v>
      </c>
      <c r="D643" s="53"/>
      <c r="E643" s="53"/>
      <c r="F643" s="103"/>
      <c r="I643" s="130"/>
    </row>
    <row r="644" spans="2:9" s="21" customFormat="1" ht="22.5" customHeight="1" hidden="1">
      <c r="B644" s="21" t="s">
        <v>473</v>
      </c>
      <c r="D644" s="53"/>
      <c r="E644" s="53"/>
      <c r="F644" s="103"/>
      <c r="I644" s="130"/>
    </row>
    <row r="645" spans="2:9" s="21" customFormat="1" ht="22.5" customHeight="1" hidden="1">
      <c r="B645" s="21" t="s">
        <v>474</v>
      </c>
      <c r="D645" s="53"/>
      <c r="E645" s="53"/>
      <c r="F645" s="103"/>
      <c r="I645" s="130"/>
    </row>
    <row r="646" spans="2:9" s="21" customFormat="1" ht="22.5" customHeight="1" hidden="1">
      <c r="B646" s="132" t="s">
        <v>475</v>
      </c>
      <c r="D646" s="53"/>
      <c r="E646" s="53"/>
      <c r="F646" s="103"/>
      <c r="I646" s="130"/>
    </row>
    <row r="647" spans="2:9" s="21" customFormat="1" ht="22.5" customHeight="1" hidden="1">
      <c r="B647" s="21" t="s">
        <v>285</v>
      </c>
      <c r="D647" s="53"/>
      <c r="E647" s="53"/>
      <c r="F647" s="104">
        <f>SUM(F637:F646)</f>
        <v>1233</v>
      </c>
      <c r="I647" s="131"/>
    </row>
    <row r="648" spans="4:9" s="21" customFormat="1" ht="15" customHeight="1" hidden="1">
      <c r="D648" s="53"/>
      <c r="E648" s="53"/>
      <c r="F648" s="97"/>
      <c r="I648" s="131"/>
    </row>
    <row r="649" spans="2:9" s="21" customFormat="1" ht="22.5" customHeight="1" hidden="1">
      <c r="B649" s="21" t="s">
        <v>476</v>
      </c>
      <c r="D649" s="53"/>
      <c r="E649" s="53"/>
      <c r="F649" s="97"/>
      <c r="H649" s="21" t="s">
        <v>450</v>
      </c>
      <c r="I649" s="131">
        <f>'[1]利润及利润分配表'!D21</f>
        <v>0</v>
      </c>
    </row>
    <row r="650" spans="2:9" s="21" customFormat="1" ht="22.5" customHeight="1" hidden="1">
      <c r="B650" s="21" t="s">
        <v>277</v>
      </c>
      <c r="D650" s="53"/>
      <c r="E650" s="53"/>
      <c r="F650" s="97"/>
      <c r="I650" s="131"/>
    </row>
    <row r="651" spans="2:9" s="21" customFormat="1" ht="22.5" customHeight="1" hidden="1">
      <c r="B651" s="21" t="s">
        <v>451</v>
      </c>
      <c r="F651" s="20" t="s">
        <v>450</v>
      </c>
      <c r="I651" s="131"/>
    </row>
    <row r="652" spans="6:9" s="21" customFormat="1" ht="22.5" customHeight="1" hidden="1">
      <c r="F652" s="103">
        <v>111122</v>
      </c>
      <c r="I652" s="131"/>
    </row>
    <row r="653" spans="5:9" s="21" customFormat="1" ht="22.5" customHeight="1" hidden="1">
      <c r="E653" s="53"/>
      <c r="F653" s="103"/>
      <c r="I653" s="131"/>
    </row>
    <row r="654" spans="2:9" s="21" customFormat="1" ht="22.5" customHeight="1" hidden="1">
      <c r="B654" s="21" t="s">
        <v>285</v>
      </c>
      <c r="D654" s="53"/>
      <c r="E654" s="53"/>
      <c r="F654" s="104">
        <f>SUM(F649:F653)</f>
        <v>111122</v>
      </c>
      <c r="I654" s="131"/>
    </row>
    <row r="655" spans="2:9" s="21" customFormat="1" ht="22.5" customHeight="1" hidden="1">
      <c r="B655" s="21" t="s">
        <v>477</v>
      </c>
      <c r="D655" s="53"/>
      <c r="E655" s="53"/>
      <c r="F655" s="97"/>
      <c r="I655" s="131"/>
    </row>
    <row r="656" spans="4:9" s="21" customFormat="1" ht="22.5" customHeight="1" hidden="1">
      <c r="D656" s="53"/>
      <c r="E656" s="53"/>
      <c r="F656" s="97"/>
      <c r="I656" s="131"/>
    </row>
    <row r="657" spans="4:9" s="21" customFormat="1" ht="15" customHeight="1" hidden="1">
      <c r="D657" s="53"/>
      <c r="E657" s="53"/>
      <c r="F657" s="97"/>
      <c r="I657" s="131"/>
    </row>
    <row r="658" spans="2:9" s="21" customFormat="1" ht="22.5" customHeight="1" hidden="1">
      <c r="B658" s="21" t="s">
        <v>478</v>
      </c>
      <c r="D658" s="53"/>
      <c r="E658" s="53"/>
      <c r="F658" s="97"/>
      <c r="H658" s="21" t="s">
        <v>450</v>
      </c>
      <c r="I658" s="131">
        <f>'[1]利润及利润分配表'!D23</f>
        <v>200</v>
      </c>
    </row>
    <row r="659" spans="2:9" s="21" customFormat="1" ht="22.5" customHeight="1" hidden="1">
      <c r="B659" s="21" t="s">
        <v>451</v>
      </c>
      <c r="F659" s="20" t="s">
        <v>450</v>
      </c>
      <c r="I659" s="131"/>
    </row>
    <row r="660" spans="2:9" s="21" customFormat="1" ht="22.5" customHeight="1" hidden="1">
      <c r="B660" s="21" t="s">
        <v>479</v>
      </c>
      <c r="F660" s="103">
        <v>700</v>
      </c>
      <c r="I660" s="131"/>
    </row>
    <row r="661" spans="2:9" s="21" customFormat="1" ht="22.5" customHeight="1" hidden="1">
      <c r="B661" s="21" t="s">
        <v>464</v>
      </c>
      <c r="E661" s="53"/>
      <c r="F661" s="103">
        <f>1000+5888</f>
        <v>6888</v>
      </c>
      <c r="I661" s="131"/>
    </row>
    <row r="662" spans="2:9" s="21" customFormat="1" ht="22.5" customHeight="1" hidden="1">
      <c r="B662" s="21" t="s">
        <v>285</v>
      </c>
      <c r="D662" s="53"/>
      <c r="E662" s="53"/>
      <c r="F662" s="104">
        <f>SUM(F658:F661)</f>
        <v>7588</v>
      </c>
      <c r="I662" s="131"/>
    </row>
    <row r="663" spans="4:9" s="21" customFormat="1" ht="15" customHeight="1" hidden="1">
      <c r="D663" s="53"/>
      <c r="E663" s="53"/>
      <c r="F663" s="97"/>
      <c r="I663" s="131"/>
    </row>
    <row r="664" spans="2:9" s="21" customFormat="1" ht="22.5" customHeight="1" hidden="1">
      <c r="B664" s="21" t="s">
        <v>480</v>
      </c>
      <c r="D664" s="53"/>
      <c r="E664" s="53"/>
      <c r="F664" s="97"/>
      <c r="H664" s="21" t="s">
        <v>450</v>
      </c>
      <c r="I664" s="131">
        <f>'[1]利润及利润分配表'!D22</f>
        <v>0</v>
      </c>
    </row>
    <row r="665" spans="2:9" s="21" customFormat="1" ht="22.5" customHeight="1" hidden="1">
      <c r="B665" s="21" t="s">
        <v>451</v>
      </c>
      <c r="F665" s="20" t="s">
        <v>450</v>
      </c>
      <c r="I665" s="131"/>
    </row>
    <row r="666" spans="2:9" s="21" customFormat="1" ht="22.5" customHeight="1" hidden="1">
      <c r="B666" s="21" t="s">
        <v>481</v>
      </c>
      <c r="E666" s="53"/>
      <c r="F666" s="103"/>
      <c r="I666" s="131"/>
    </row>
    <row r="667" spans="2:9" s="21" customFormat="1" ht="22.5" customHeight="1" hidden="1">
      <c r="B667" s="21" t="s">
        <v>479</v>
      </c>
      <c r="E667" s="53"/>
      <c r="F667" s="103">
        <v>0</v>
      </c>
      <c r="I667" s="131"/>
    </row>
    <row r="668" spans="2:9" s="21" customFormat="1" ht="22.5" customHeight="1" hidden="1">
      <c r="B668" s="21" t="s">
        <v>464</v>
      </c>
      <c r="E668" s="53"/>
      <c r="F668" s="103"/>
      <c r="I668" s="131"/>
    </row>
    <row r="669" spans="2:9" s="21" customFormat="1" ht="22.5" customHeight="1" hidden="1">
      <c r="B669" s="21" t="s">
        <v>285</v>
      </c>
      <c r="D669" s="53"/>
      <c r="E669" s="53"/>
      <c r="F669" s="104">
        <f>SUM(F666:F668)</f>
        <v>0</v>
      </c>
      <c r="I669" s="131"/>
    </row>
    <row r="670" spans="4:9" s="21" customFormat="1" ht="22.5" customHeight="1" hidden="1">
      <c r="D670" s="53"/>
      <c r="E670" s="53"/>
      <c r="F670" s="97"/>
      <c r="I670" s="128"/>
    </row>
    <row r="671" spans="2:9" s="21" customFormat="1" ht="22.5" customHeight="1" hidden="1">
      <c r="B671" s="23" t="s">
        <v>482</v>
      </c>
      <c r="D671" s="53"/>
      <c r="E671" s="53"/>
      <c r="F671" s="97"/>
      <c r="I671" s="128"/>
    </row>
    <row r="672" spans="2:9" s="21" customFormat="1" ht="22.5" customHeight="1" hidden="1">
      <c r="B672" s="21" t="s">
        <v>483</v>
      </c>
      <c r="D672" s="53"/>
      <c r="E672" s="53"/>
      <c r="F672" s="97"/>
      <c r="I672" s="128"/>
    </row>
    <row r="673" spans="2:9" s="21" customFormat="1" ht="22.5" customHeight="1" hidden="1">
      <c r="B673" s="21" t="s">
        <v>484</v>
      </c>
      <c r="D673" s="53"/>
      <c r="E673" s="53"/>
      <c r="F673" s="97"/>
      <c r="I673" s="128"/>
    </row>
    <row r="674" spans="2:9" s="21" customFormat="1" ht="22.5" customHeight="1" hidden="1">
      <c r="B674" s="21" t="s">
        <v>485</v>
      </c>
      <c r="D674" s="53"/>
      <c r="E674" s="53"/>
      <c r="F674" s="97"/>
      <c r="I674" s="128"/>
    </row>
    <row r="675" spans="2:9" s="21" customFormat="1" ht="22.5" customHeight="1" hidden="1">
      <c r="B675" s="230" t="s">
        <v>486</v>
      </c>
      <c r="C675" s="237"/>
      <c r="D675" s="231"/>
      <c r="E675" s="230" t="s">
        <v>487</v>
      </c>
      <c r="F675" s="231"/>
      <c r="G675" s="230" t="s">
        <v>488</v>
      </c>
      <c r="H675" s="237"/>
      <c r="I675" s="231"/>
    </row>
    <row r="676" spans="2:9" s="21" customFormat="1" ht="22.5" customHeight="1" hidden="1">
      <c r="B676" s="230"/>
      <c r="C676" s="237"/>
      <c r="D676" s="231"/>
      <c r="E676" s="238" t="s">
        <v>489</v>
      </c>
      <c r="F676" s="239"/>
      <c r="G676" s="232" t="s">
        <v>490</v>
      </c>
      <c r="H676" s="234"/>
      <c r="I676" s="233"/>
    </row>
    <row r="677" spans="2:9" s="21" customFormat="1" ht="22.5" customHeight="1" hidden="1">
      <c r="B677" s="230">
        <f>+A567</f>
        <v>0</v>
      </c>
      <c r="C677" s="231"/>
      <c r="D677" s="133" t="s">
        <v>491</v>
      </c>
      <c r="E677" s="134"/>
      <c r="F677" s="133" t="s">
        <v>490</v>
      </c>
      <c r="G677" s="232"/>
      <c r="H677" s="233"/>
      <c r="I677" s="135"/>
    </row>
    <row r="678" spans="2:9" s="21" customFormat="1" ht="22.5" customHeight="1" hidden="1">
      <c r="B678" s="21" t="s">
        <v>492</v>
      </c>
      <c r="D678" s="53"/>
      <c r="E678" s="53"/>
      <c r="F678" s="97"/>
      <c r="I678" s="128"/>
    </row>
    <row r="679" spans="2:9" s="21" customFormat="1" ht="22.5" customHeight="1" hidden="1">
      <c r="B679" s="219" t="s">
        <v>486</v>
      </c>
      <c r="C679" s="218" t="s">
        <v>440</v>
      </c>
      <c r="D679" s="218"/>
      <c r="E679" s="218" t="s">
        <v>493</v>
      </c>
      <c r="F679" s="229"/>
      <c r="G679" s="232" t="s">
        <v>262</v>
      </c>
      <c r="H679" s="234"/>
      <c r="I679" s="233"/>
    </row>
    <row r="680" spans="2:9" s="21" customFormat="1" ht="22.5" customHeight="1" hidden="1">
      <c r="B680" s="219"/>
      <c r="C680" s="133" t="s">
        <v>494</v>
      </c>
      <c r="D680" s="133" t="s">
        <v>325</v>
      </c>
      <c r="E680" s="136" t="str">
        <f>C680</f>
        <v>金额(USD)</v>
      </c>
      <c r="F680" s="137" t="str">
        <f>D680</f>
        <v>比例(%)</v>
      </c>
      <c r="G680" s="232" t="str">
        <f>E680</f>
        <v>金额(USD)</v>
      </c>
      <c r="H680" s="233"/>
      <c r="I680" s="138" t="str">
        <f>F680</f>
        <v>比例(%)</v>
      </c>
    </row>
    <row r="681" spans="2:9" s="21" customFormat="1" ht="22.5" customHeight="1" hidden="1">
      <c r="B681" s="139">
        <f>+B677</f>
        <v>0</v>
      </c>
      <c r="C681" s="140">
        <v>6000000</v>
      </c>
      <c r="D681" s="141">
        <v>1</v>
      </c>
      <c r="E681" s="142">
        <f>+F568</f>
        <v>0</v>
      </c>
      <c r="F681" s="143">
        <v>0</v>
      </c>
      <c r="G681" s="225">
        <f>+C681+E681</f>
        <v>6000000</v>
      </c>
      <c r="H681" s="226"/>
      <c r="I681" s="144">
        <f>+D681+F681</f>
        <v>1</v>
      </c>
    </row>
    <row r="682" spans="2:9" s="21" customFormat="1" ht="22.5" customHeight="1" hidden="1">
      <c r="B682" s="145"/>
      <c r="C682" s="146"/>
      <c r="D682" s="143" t="e">
        <f>+C682/C570</f>
        <v>#DIV/0!</v>
      </c>
      <c r="E682" s="142">
        <f>+F570</f>
        <v>0</v>
      </c>
      <c r="F682" s="143">
        <v>0</v>
      </c>
      <c r="G682" s="227">
        <f>+C682+E682</f>
        <v>0</v>
      </c>
      <c r="H682" s="228"/>
      <c r="I682" s="143" t="e">
        <f>+D682+F682</f>
        <v>#DIV/0!</v>
      </c>
    </row>
    <row r="683" spans="2:9" s="21" customFormat="1" ht="22.5" customHeight="1" hidden="1">
      <c r="B683" s="21" t="s">
        <v>495</v>
      </c>
      <c r="D683" s="53"/>
      <c r="E683" s="53"/>
      <c r="F683" s="97"/>
      <c r="I683" s="128"/>
    </row>
    <row r="684" spans="2:9" s="21" customFormat="1" ht="22.5" customHeight="1" hidden="1">
      <c r="B684" s="218" t="s">
        <v>486</v>
      </c>
      <c r="C684" s="218"/>
      <c r="D684" s="218"/>
      <c r="E684" s="218"/>
      <c r="F684" s="218" t="s">
        <v>496</v>
      </c>
      <c r="G684" s="218"/>
      <c r="H684" s="218"/>
      <c r="I684" s="218"/>
    </row>
    <row r="685" spans="2:9" s="21" customFormat="1" ht="22.5" customHeight="1" hidden="1">
      <c r="B685" s="218" t="s">
        <v>497</v>
      </c>
      <c r="C685" s="229"/>
      <c r="D685" s="229"/>
      <c r="E685" s="229"/>
      <c r="F685" s="218" t="s">
        <v>498</v>
      </c>
      <c r="G685" s="218"/>
      <c r="H685" s="218"/>
      <c r="I685" s="218"/>
    </row>
    <row r="686" spans="4:9" s="21" customFormat="1" ht="15" customHeight="1" hidden="1">
      <c r="D686" s="53"/>
      <c r="E686" s="53"/>
      <c r="F686" s="97"/>
      <c r="I686" s="128"/>
    </row>
    <row r="687" spans="2:9" s="21" customFormat="1" ht="22.5" customHeight="1" hidden="1">
      <c r="B687" s="21" t="s">
        <v>499</v>
      </c>
      <c r="F687" s="147"/>
      <c r="I687" s="128"/>
    </row>
    <row r="688" spans="2:9" s="21" customFormat="1" ht="22.5" customHeight="1" hidden="1">
      <c r="B688" s="21" t="s">
        <v>500</v>
      </c>
      <c r="F688" s="147"/>
      <c r="I688" s="128"/>
    </row>
    <row r="689" spans="2:9" s="21" customFormat="1" ht="22.5" customHeight="1" hidden="1">
      <c r="B689" s="218" t="s">
        <v>501</v>
      </c>
      <c r="C689" s="218"/>
      <c r="D689" s="218"/>
      <c r="E689" s="218" t="s">
        <v>450</v>
      </c>
      <c r="F689" s="218"/>
      <c r="G689" s="223" t="s">
        <v>502</v>
      </c>
      <c r="H689" s="223"/>
      <c r="I689" s="223"/>
    </row>
    <row r="690" spans="2:9" s="21" customFormat="1" ht="22.5" customHeight="1" hidden="1">
      <c r="B690" s="218"/>
      <c r="C690" s="218"/>
      <c r="D690" s="218"/>
      <c r="E690" s="133" t="s">
        <v>494</v>
      </c>
      <c r="F690" s="148" t="s">
        <v>503</v>
      </c>
      <c r="G690" s="223" t="str">
        <f>E690</f>
        <v>金额(USD)</v>
      </c>
      <c r="H690" s="223"/>
      <c r="I690" s="148" t="s">
        <v>503</v>
      </c>
    </row>
    <row r="691" spans="2:9" s="21" customFormat="1" ht="22.5" customHeight="1" hidden="1">
      <c r="B691" s="219"/>
      <c r="C691" s="219"/>
      <c r="D691" s="219"/>
      <c r="E691" s="149"/>
      <c r="F691" s="150"/>
      <c r="G691" s="220"/>
      <c r="H691" s="220"/>
      <c r="I691" s="135"/>
    </row>
    <row r="692" spans="2:9" s="21" customFormat="1" ht="22.5" customHeight="1" hidden="1">
      <c r="B692" s="215" t="s">
        <v>504</v>
      </c>
      <c r="C692" s="216"/>
      <c r="D692" s="216"/>
      <c r="E692" s="151">
        <v>3340975.85</v>
      </c>
      <c r="F692" s="148" t="s">
        <v>505</v>
      </c>
      <c r="G692" s="217">
        <v>3340975.85</v>
      </c>
      <c r="H692" s="217"/>
      <c r="I692" s="148" t="str">
        <f>F692</f>
        <v>合同价</v>
      </c>
    </row>
    <row r="693" spans="2:9" s="21" customFormat="1" ht="22.5" customHeight="1" hidden="1">
      <c r="B693" s="218" t="s">
        <v>303</v>
      </c>
      <c r="C693" s="218"/>
      <c r="D693" s="218"/>
      <c r="E693" s="151">
        <f>SUM(E691:E692)</f>
        <v>3340975.85</v>
      </c>
      <c r="F693" s="151">
        <f>SUM(F691:F692)</f>
        <v>0</v>
      </c>
      <c r="G693" s="217">
        <f>SUM(G691:G692)</f>
        <v>3340975.85</v>
      </c>
      <c r="H693" s="217"/>
      <c r="I693" s="135"/>
    </row>
    <row r="694" spans="2:9" s="21" customFormat="1" ht="22.5" customHeight="1" hidden="1">
      <c r="B694" s="21" t="s">
        <v>506</v>
      </c>
      <c r="F694" s="147"/>
      <c r="I694" s="128"/>
    </row>
    <row r="695" spans="2:9" s="21" customFormat="1" ht="22.5" customHeight="1" hidden="1">
      <c r="B695" s="218" t="s">
        <v>501</v>
      </c>
      <c r="C695" s="218"/>
      <c r="D695" s="218"/>
      <c r="E695" s="218" t="s">
        <v>450</v>
      </c>
      <c r="F695" s="218"/>
      <c r="G695" s="223" t="s">
        <v>502</v>
      </c>
      <c r="H695" s="223"/>
      <c r="I695" s="223"/>
    </row>
    <row r="696" spans="2:9" s="21" customFormat="1" ht="22.5" customHeight="1" hidden="1">
      <c r="B696" s="218"/>
      <c r="C696" s="218"/>
      <c r="D696" s="218"/>
      <c r="E696" s="133" t="s">
        <v>494</v>
      </c>
      <c r="F696" s="148" t="s">
        <v>503</v>
      </c>
      <c r="G696" s="223" t="str">
        <f>E696</f>
        <v>金额(USD)</v>
      </c>
      <c r="H696" s="223"/>
      <c r="I696" s="148" t="s">
        <v>503</v>
      </c>
    </row>
    <row r="697" spans="2:9" s="21" customFormat="1" ht="22.5" customHeight="1" hidden="1">
      <c r="B697" s="219"/>
      <c r="C697" s="219"/>
      <c r="D697" s="219"/>
      <c r="E697" s="149"/>
      <c r="F697" s="150"/>
      <c r="G697" s="220"/>
      <c r="H697" s="220"/>
      <c r="I697" s="135"/>
    </row>
    <row r="698" spans="2:9" s="21" customFormat="1" ht="22.5" customHeight="1" hidden="1">
      <c r="B698" s="215" t="s">
        <v>504</v>
      </c>
      <c r="C698" s="216"/>
      <c r="D698" s="216"/>
      <c r="E698" s="151">
        <v>3340975.85</v>
      </c>
      <c r="F698" s="148" t="s">
        <v>505</v>
      </c>
      <c r="G698" s="217">
        <v>3340975.85</v>
      </c>
      <c r="H698" s="217"/>
      <c r="I698" s="148" t="str">
        <f>F698</f>
        <v>合同价</v>
      </c>
    </row>
    <row r="699" spans="2:9" s="21" customFormat="1" ht="22.5" customHeight="1" hidden="1">
      <c r="B699" s="218" t="s">
        <v>303</v>
      </c>
      <c r="C699" s="218"/>
      <c r="D699" s="218"/>
      <c r="E699" s="151">
        <f>SUM(E697:E698)</f>
        <v>3340975.85</v>
      </c>
      <c r="F699" s="151">
        <f>SUM(F697:F698)</f>
        <v>0</v>
      </c>
      <c r="G699" s="217">
        <f>SUM(G697:G698)</f>
        <v>3340975.85</v>
      </c>
      <c r="H699" s="217"/>
      <c r="I699" s="135"/>
    </row>
    <row r="700" spans="2:9" s="21" customFormat="1" ht="22.5" customHeight="1" hidden="1">
      <c r="B700" s="21" t="s">
        <v>507</v>
      </c>
      <c r="D700" s="53"/>
      <c r="E700" s="53"/>
      <c r="F700" s="97"/>
      <c r="I700" s="128"/>
    </row>
    <row r="701" spans="2:9" s="21" customFormat="1" ht="22.5" customHeight="1" hidden="1">
      <c r="B701" s="21" t="s">
        <v>508</v>
      </c>
      <c r="D701" s="53"/>
      <c r="E701" s="53"/>
      <c r="F701" s="97"/>
      <c r="I701" s="128"/>
    </row>
    <row r="702" s="21" customFormat="1" ht="22.5" customHeight="1" hidden="1">
      <c r="B702" s="21" t="s">
        <v>509</v>
      </c>
    </row>
    <row r="703" s="21" customFormat="1" ht="22.5" customHeight="1" hidden="1">
      <c r="B703" s="21" t="s">
        <v>510</v>
      </c>
    </row>
    <row r="704" s="21" customFormat="1" ht="22.5" customHeight="1" hidden="1">
      <c r="B704" s="21" t="s">
        <v>511</v>
      </c>
    </row>
    <row r="705" s="21" customFormat="1" ht="22.5" customHeight="1" hidden="1">
      <c r="B705" s="21" t="s">
        <v>512</v>
      </c>
    </row>
    <row r="706" s="21" customFormat="1" ht="22.5" customHeight="1" hidden="1">
      <c r="B706" s="21" t="s">
        <v>513</v>
      </c>
    </row>
    <row r="707" s="21" customFormat="1" ht="22.5" customHeight="1" hidden="1">
      <c r="B707" s="21" t="s">
        <v>514</v>
      </c>
    </row>
    <row r="708" s="21" customFormat="1" ht="22.5" customHeight="1" hidden="1">
      <c r="B708" s="21" t="s">
        <v>515</v>
      </c>
    </row>
    <row r="709" s="21" customFormat="1" ht="22.5" customHeight="1" hidden="1">
      <c r="B709" s="21" t="s">
        <v>516</v>
      </c>
    </row>
    <row r="710" s="21" customFormat="1" ht="22.5" customHeight="1" hidden="1">
      <c r="B710" s="21" t="s">
        <v>517</v>
      </c>
    </row>
    <row r="711" s="21" customFormat="1" ht="22.5" customHeight="1" hidden="1">
      <c r="B711" s="21" t="s">
        <v>518</v>
      </c>
    </row>
    <row r="712" s="21" customFormat="1" ht="22.5" customHeight="1" hidden="1"/>
    <row r="713" s="21" customFormat="1" ht="22.5" customHeight="1" hidden="1">
      <c r="B713" s="23" t="s">
        <v>519</v>
      </c>
    </row>
    <row r="714" s="21" customFormat="1" ht="22.5" customHeight="1" hidden="1">
      <c r="B714" s="21" t="s">
        <v>520</v>
      </c>
    </row>
    <row r="715" s="21" customFormat="1" ht="22.5" customHeight="1" hidden="1">
      <c r="B715" s="21" t="s">
        <v>521</v>
      </c>
    </row>
    <row r="716" s="21" customFormat="1" ht="22.5" customHeight="1" hidden="1">
      <c r="B716" s="21" t="s">
        <v>522</v>
      </c>
    </row>
    <row r="717" s="21" customFormat="1" ht="22.5" customHeight="1" hidden="1">
      <c r="B717" s="21" t="s">
        <v>523</v>
      </c>
    </row>
    <row r="718" spans="1:9" s="21" customFormat="1" ht="51.75" customHeight="1" hidden="1">
      <c r="A718" s="221" t="s">
        <v>524</v>
      </c>
      <c r="B718" s="222"/>
      <c r="C718" s="222"/>
      <c r="D718" s="222"/>
      <c r="E718" s="222"/>
      <c r="F718" s="222"/>
      <c r="G718" s="222"/>
      <c r="H718" s="222"/>
      <c r="I718" s="222"/>
    </row>
    <row r="719" s="21" customFormat="1" ht="22.5" customHeight="1" hidden="1">
      <c r="B719" s="21" t="s">
        <v>525</v>
      </c>
    </row>
    <row r="720" s="21" customFormat="1" ht="22.5" customHeight="1" hidden="1"/>
    <row r="721" s="21" customFormat="1" ht="22.5" customHeight="1" hidden="1">
      <c r="B721" s="23" t="s">
        <v>526</v>
      </c>
    </row>
    <row r="722" s="21" customFormat="1" ht="22.5" customHeight="1" hidden="1">
      <c r="B722" s="21" t="s">
        <v>527</v>
      </c>
    </row>
    <row r="723" s="21" customFormat="1" ht="22.5" customHeight="1" hidden="1">
      <c r="B723" s="21" t="s">
        <v>528</v>
      </c>
    </row>
    <row r="724" s="21" customFormat="1" ht="22.5" customHeight="1" hidden="1">
      <c r="B724" s="21" t="s">
        <v>529</v>
      </c>
    </row>
    <row r="725" s="21" customFormat="1" ht="22.5" customHeight="1" hidden="1">
      <c r="B725" s="21" t="s">
        <v>530</v>
      </c>
    </row>
    <row r="726" s="21" customFormat="1" ht="22.5" customHeight="1" hidden="1">
      <c r="B726" s="21" t="s">
        <v>531</v>
      </c>
    </row>
    <row r="727" s="21" customFormat="1" ht="22.5" customHeight="1" hidden="1">
      <c r="B727" s="21" t="s">
        <v>532</v>
      </c>
    </row>
    <row r="728" spans="1:9" s="21" customFormat="1" ht="44.25" customHeight="1" hidden="1">
      <c r="A728" s="213" t="s">
        <v>533</v>
      </c>
      <c r="B728" s="214"/>
      <c r="C728" s="214"/>
      <c r="D728" s="214"/>
      <c r="E728" s="214"/>
      <c r="F728" s="214"/>
      <c r="G728" s="214"/>
      <c r="H728" s="214"/>
      <c r="I728" s="214"/>
    </row>
    <row r="729" s="21" customFormat="1" ht="22.5" customHeight="1" hidden="1">
      <c r="B729" s="21" t="s">
        <v>534</v>
      </c>
    </row>
    <row r="730" s="21" customFormat="1" ht="22.5" customHeight="1" hidden="1"/>
    <row r="731" s="21" customFormat="1" ht="22.5" customHeight="1" hidden="1">
      <c r="B731" s="23" t="s">
        <v>535</v>
      </c>
    </row>
    <row r="732" s="21" customFormat="1" ht="22.5" customHeight="1" hidden="1">
      <c r="B732" s="21" t="s">
        <v>536</v>
      </c>
    </row>
    <row r="733" s="21" customFormat="1" ht="22.5" customHeight="1" hidden="1">
      <c r="B733" s="21" t="s">
        <v>537</v>
      </c>
    </row>
    <row r="734" s="21" customFormat="1" ht="22.5" customHeight="1" hidden="1">
      <c r="B734" s="21" t="s">
        <v>538</v>
      </c>
    </row>
    <row r="735" s="21" customFormat="1" ht="22.5" customHeight="1" hidden="1">
      <c r="B735" s="21" t="s">
        <v>539</v>
      </c>
    </row>
    <row r="736" s="21" customFormat="1" ht="22.5" customHeight="1" hidden="1">
      <c r="B736" s="21" t="s">
        <v>540</v>
      </c>
    </row>
    <row r="737" spans="1:9" s="21" customFormat="1" ht="57.75" customHeight="1" hidden="1">
      <c r="A737" s="213" t="s">
        <v>541</v>
      </c>
      <c r="B737" s="214"/>
      <c r="C737" s="214"/>
      <c r="D737" s="214"/>
      <c r="E737" s="214"/>
      <c r="F737" s="214"/>
      <c r="G737" s="214"/>
      <c r="H737" s="214"/>
      <c r="I737" s="214"/>
    </row>
    <row r="738" s="21" customFormat="1" ht="22.5" customHeight="1" hidden="1"/>
    <row r="739" s="21" customFormat="1" ht="22.5" customHeight="1" hidden="1">
      <c r="B739" s="23" t="s">
        <v>542</v>
      </c>
    </row>
    <row r="740" s="21" customFormat="1" ht="22.5" customHeight="1" hidden="1">
      <c r="B740" s="21" t="s">
        <v>543</v>
      </c>
    </row>
    <row r="741" s="21" customFormat="1" ht="22.5" customHeight="1" hidden="1">
      <c r="B741" s="21" t="s">
        <v>544</v>
      </c>
    </row>
    <row r="742" spans="3:6" s="21" customFormat="1" ht="37.5" customHeight="1" hidden="1">
      <c r="C742" s="152" t="s">
        <v>545</v>
      </c>
      <c r="D742" s="152" t="s">
        <v>546</v>
      </c>
      <c r="E742" s="152" t="s">
        <v>547</v>
      </c>
      <c r="F742" s="152" t="s">
        <v>548</v>
      </c>
    </row>
    <row r="743" s="21" customFormat="1" ht="22.5" customHeight="1" hidden="1">
      <c r="B743" s="153" t="s">
        <v>549</v>
      </c>
    </row>
    <row r="744" s="21" customFormat="1" ht="22.5" customHeight="1" hidden="1">
      <c r="B744" s="21" t="s">
        <v>550</v>
      </c>
    </row>
    <row r="745" spans="3:8" s="21" customFormat="1" ht="42" customHeight="1" hidden="1">
      <c r="C745" s="152" t="s">
        <v>551</v>
      </c>
      <c r="D745" s="152" t="s">
        <v>552</v>
      </c>
      <c r="E745" s="152" t="s">
        <v>553</v>
      </c>
      <c r="F745" s="152" t="s">
        <v>554</v>
      </c>
      <c r="G745" s="224" t="s">
        <v>555</v>
      </c>
      <c r="H745" s="224"/>
    </row>
    <row r="746" spans="2:6" s="21" customFormat="1" ht="22.5" customHeight="1" hidden="1">
      <c r="B746" s="152"/>
      <c r="C746" s="152"/>
      <c r="D746" s="152"/>
      <c r="E746" s="152"/>
      <c r="F746" s="152"/>
    </row>
    <row r="747" spans="1:9" s="21" customFormat="1" ht="28.5" customHeight="1" hidden="1">
      <c r="A747" s="213" t="s">
        <v>556</v>
      </c>
      <c r="B747" s="214"/>
      <c r="C747" s="214"/>
      <c r="D747" s="214"/>
      <c r="E747" s="214"/>
      <c r="F747" s="214"/>
      <c r="G747" s="214"/>
      <c r="H747" s="214"/>
      <c r="I747" s="214"/>
    </row>
    <row r="748" s="21" customFormat="1" ht="22.5" customHeight="1" hidden="1">
      <c r="B748" s="21" t="s">
        <v>557</v>
      </c>
    </row>
    <row r="749" s="21" customFormat="1" ht="22.5" customHeight="1" hidden="1">
      <c r="B749" s="21" t="s">
        <v>558</v>
      </c>
    </row>
    <row r="750" s="21" customFormat="1" ht="22.5" customHeight="1" hidden="1">
      <c r="B750" s="152"/>
    </row>
    <row r="751" s="21" customFormat="1" ht="22.5" customHeight="1" hidden="1">
      <c r="B751" s="21" t="s">
        <v>559</v>
      </c>
    </row>
    <row r="752" s="21" customFormat="1" ht="22.5" customHeight="1" hidden="1">
      <c r="B752" s="154"/>
    </row>
    <row r="753" s="21" customFormat="1" ht="22.5" customHeight="1" hidden="1">
      <c r="B753" s="21" t="s">
        <v>560</v>
      </c>
    </row>
    <row r="754" spans="1:9" s="21" customFormat="1" ht="37.5" customHeight="1" hidden="1">
      <c r="A754" s="213" t="s">
        <v>561</v>
      </c>
      <c r="B754" s="214"/>
      <c r="C754" s="214"/>
      <c r="D754" s="214"/>
      <c r="E754" s="214"/>
      <c r="F754" s="214"/>
      <c r="G754" s="214"/>
      <c r="H754" s="214"/>
      <c r="I754" s="214"/>
    </row>
    <row r="755" s="21" customFormat="1" ht="22.5" customHeight="1" hidden="1">
      <c r="B755" s="21" t="s">
        <v>562</v>
      </c>
    </row>
    <row r="756" spans="2:9" s="155" customFormat="1" ht="26.25" customHeight="1" hidden="1">
      <c r="B756" s="155" t="s">
        <v>563</v>
      </c>
      <c r="I756" s="156"/>
    </row>
    <row r="757" spans="2:9" s="155" customFormat="1" ht="22.5" customHeight="1" hidden="1">
      <c r="B757" s="155" t="s">
        <v>278</v>
      </c>
      <c r="E757" s="157" t="str">
        <f>E613</f>
        <v>本期数</v>
      </c>
      <c r="H757" s="21" t="str">
        <f>H612</f>
        <v>本期数</v>
      </c>
      <c r="I757" s="158">
        <f>E761</f>
        <v>0</v>
      </c>
    </row>
    <row r="758" spans="2:9" s="155" customFormat="1" ht="25.5" customHeight="1" hidden="1">
      <c r="B758" s="155" t="str">
        <f>'[2]4402-1审定表'!$A$9</f>
        <v>销售成本</v>
      </c>
      <c r="E758" s="158">
        <f>'[2]4402-1审定表'!$E$9</f>
        <v>0</v>
      </c>
      <c r="F758" s="159"/>
      <c r="G758" s="159"/>
      <c r="H758" s="159"/>
      <c r="I758" s="158"/>
    </row>
    <row r="759" spans="2:9" s="155" customFormat="1" ht="25.5" customHeight="1" hidden="1">
      <c r="B759" s="155">
        <f>'[2]4402-1审定表'!$A$10</f>
        <v>0</v>
      </c>
      <c r="E759" s="158">
        <f>'[2]4402-1审定表'!$E$10</f>
        <v>0</v>
      </c>
      <c r="F759" s="159"/>
      <c r="G759" s="159"/>
      <c r="H759" s="159"/>
      <c r="I759" s="158"/>
    </row>
    <row r="760" spans="2:9" s="155" customFormat="1" ht="25.5" customHeight="1" hidden="1">
      <c r="B760" s="155">
        <f>'[2]4402-1审定表'!$A$11</f>
        <v>0</v>
      </c>
      <c r="E760" s="158">
        <f>'[2]4402-1审定表'!$E$11</f>
        <v>0</v>
      </c>
      <c r="F760" s="159"/>
      <c r="G760" s="159"/>
      <c r="H760" s="159"/>
      <c r="I760" s="158"/>
    </row>
    <row r="761" spans="2:9" s="155" customFormat="1" ht="24" customHeight="1" hidden="1">
      <c r="B761" s="155" t="s">
        <v>347</v>
      </c>
      <c r="E761" s="160">
        <f>SUM(E758:E760)</f>
        <v>0</v>
      </c>
      <c r="F761" s="159"/>
      <c r="G761" s="159"/>
      <c r="H761" s="159"/>
      <c r="I761" s="158"/>
    </row>
    <row r="762" spans="5:9" s="155" customFormat="1" ht="34.5" customHeight="1" hidden="1">
      <c r="E762" s="161"/>
      <c r="F762" s="159"/>
      <c r="G762" s="159"/>
      <c r="H762" s="159"/>
      <c r="I762" s="158"/>
    </row>
    <row r="763" spans="2:9" s="155" customFormat="1" ht="26.25" customHeight="1" hidden="1">
      <c r="B763" s="155" t="s">
        <v>564</v>
      </c>
      <c r="E763" s="161"/>
      <c r="F763" s="159"/>
      <c r="G763" s="159"/>
      <c r="H763" s="159"/>
      <c r="I763" s="158"/>
    </row>
    <row r="764" spans="2:9" s="155" customFormat="1" ht="22.5" customHeight="1" hidden="1">
      <c r="B764" s="155" t="s">
        <v>278</v>
      </c>
      <c r="E764" s="157" t="str">
        <f>E757</f>
        <v>本期数</v>
      </c>
      <c r="F764" s="21"/>
      <c r="G764" s="21"/>
      <c r="H764" s="68" t="str">
        <f>E764</f>
        <v>本期数</v>
      </c>
      <c r="I764" s="158">
        <f>E776</f>
        <v>643519.9600000001</v>
      </c>
    </row>
    <row r="765" spans="2:9" s="155" customFormat="1" ht="22.5" customHeight="1" hidden="1">
      <c r="B765" s="155" t="s">
        <v>573</v>
      </c>
      <c r="E765" s="158">
        <v>4880</v>
      </c>
      <c r="F765" s="159"/>
      <c r="G765" s="159"/>
      <c r="H765" s="159"/>
      <c r="I765" s="158"/>
    </row>
    <row r="766" spans="2:9" s="155" customFormat="1" ht="22.5" customHeight="1" hidden="1">
      <c r="B766" s="155" t="s">
        <v>574</v>
      </c>
      <c r="E766" s="158">
        <v>6683.3</v>
      </c>
      <c r="F766" s="159"/>
      <c r="G766" s="159"/>
      <c r="H766" s="159"/>
      <c r="I766" s="158"/>
    </row>
    <row r="767" spans="2:9" s="155" customFormat="1" ht="22.5" customHeight="1" hidden="1">
      <c r="B767" s="155" t="s">
        <v>575</v>
      </c>
      <c r="E767" s="158">
        <v>57898.5</v>
      </c>
      <c r="F767" s="159"/>
      <c r="G767" s="159"/>
      <c r="H767" s="159"/>
      <c r="I767" s="158"/>
    </row>
    <row r="768" spans="2:9" s="155" customFormat="1" ht="22.5" customHeight="1" hidden="1">
      <c r="B768" s="155" t="s">
        <v>576</v>
      </c>
      <c r="E768" s="158">
        <v>63313</v>
      </c>
      <c r="F768" s="159"/>
      <c r="G768" s="159"/>
      <c r="H768" s="159"/>
      <c r="I768" s="158"/>
    </row>
    <row r="769" spans="2:9" s="155" customFormat="1" ht="22.5" customHeight="1" hidden="1">
      <c r="B769" s="155" t="s">
        <v>577</v>
      </c>
      <c r="E769" s="158">
        <v>0</v>
      </c>
      <c r="F769" s="159"/>
      <c r="G769" s="159"/>
      <c r="H769" s="159"/>
      <c r="I769" s="158"/>
    </row>
    <row r="770" spans="2:9" s="155" customFormat="1" ht="22.5" customHeight="1" hidden="1">
      <c r="B770" s="155" t="s">
        <v>578</v>
      </c>
      <c r="E770" s="158">
        <v>446300</v>
      </c>
      <c r="F770" s="159"/>
      <c r="G770" s="159"/>
      <c r="H770" s="159"/>
      <c r="I770" s="158"/>
    </row>
    <row r="771" spans="2:9" s="155" customFormat="1" ht="22.5" customHeight="1" hidden="1">
      <c r="B771" s="155" t="s">
        <v>579</v>
      </c>
      <c r="E771" s="158">
        <v>0</v>
      </c>
      <c r="F771" s="159"/>
      <c r="G771" s="159"/>
      <c r="H771" s="159"/>
      <c r="I771" s="158"/>
    </row>
    <row r="772" spans="2:9" s="155" customFormat="1" ht="22.5" customHeight="1" hidden="1">
      <c r="B772" s="155" t="s">
        <v>580</v>
      </c>
      <c r="E772" s="158">
        <v>15894.67</v>
      </c>
      <c r="F772" s="159"/>
      <c r="G772" s="159"/>
      <c r="H772" s="159"/>
      <c r="I772" s="158"/>
    </row>
    <row r="773" spans="2:9" s="155" customFormat="1" ht="22.5" customHeight="1" hidden="1">
      <c r="B773" s="155" t="s">
        <v>581</v>
      </c>
      <c r="E773" s="158">
        <v>45744.49</v>
      </c>
      <c r="F773" s="159"/>
      <c r="G773" s="159"/>
      <c r="H773" s="159"/>
      <c r="I773" s="158"/>
    </row>
    <row r="774" spans="2:9" s="155" customFormat="1" ht="22.5" customHeight="1" hidden="1">
      <c r="B774" s="155" t="s">
        <v>582</v>
      </c>
      <c r="E774" s="158">
        <v>1708</v>
      </c>
      <c r="F774" s="159"/>
      <c r="G774" s="159"/>
      <c r="H774" s="159"/>
      <c r="I774" s="158"/>
    </row>
    <row r="775" spans="2:9" s="155" customFormat="1" ht="22.5" customHeight="1" hidden="1">
      <c r="B775" s="155" t="s">
        <v>583</v>
      </c>
      <c r="E775" s="158">
        <v>1098</v>
      </c>
      <c r="F775" s="159"/>
      <c r="G775" s="159"/>
      <c r="H775" s="159"/>
      <c r="I775" s="158"/>
    </row>
    <row r="776" spans="2:9" s="155" customFormat="1" ht="26.25" customHeight="1" hidden="1">
      <c r="B776" s="155" t="s">
        <v>347</v>
      </c>
      <c r="E776" s="160">
        <f>SUM(E765:E775)</f>
        <v>643519.9600000001</v>
      </c>
      <c r="F776" s="159"/>
      <c r="G776" s="159"/>
      <c r="H776" s="159"/>
      <c r="I776" s="158"/>
    </row>
    <row r="777" spans="5:9" s="155" customFormat="1" ht="26.25" customHeight="1" hidden="1">
      <c r="E777" s="160"/>
      <c r="F777" s="159"/>
      <c r="G777" s="159"/>
      <c r="H777" s="159"/>
      <c r="I777" s="158"/>
    </row>
    <row r="778" spans="2:9" s="155" customFormat="1" ht="22.5" customHeight="1" hidden="1">
      <c r="B778" s="155" t="s">
        <v>597</v>
      </c>
      <c r="E778" s="159"/>
      <c r="F778" s="159"/>
      <c r="G778" s="159"/>
      <c r="H778" s="159"/>
      <c r="I778" s="158"/>
    </row>
    <row r="779" spans="2:9" s="155" customFormat="1" ht="22.5" customHeight="1" hidden="1">
      <c r="B779" s="155" t="s">
        <v>278</v>
      </c>
      <c r="E779" s="20" t="str">
        <f>E764</f>
        <v>本期数</v>
      </c>
      <c r="F779" s="21"/>
      <c r="G779" s="21"/>
      <c r="H779" s="21" t="str">
        <f>H764</f>
        <v>本期数</v>
      </c>
      <c r="I779" s="158">
        <f>E797</f>
        <v>1144438.1500000001</v>
      </c>
    </row>
    <row r="780" spans="2:9" s="155" customFormat="1" ht="22.5" customHeight="1" hidden="1">
      <c r="B780" s="155" t="s">
        <v>584</v>
      </c>
      <c r="E780" s="158">
        <v>591687.81</v>
      </c>
      <c r="F780" s="159"/>
      <c r="G780" s="159"/>
      <c r="H780" s="159"/>
      <c r="I780" s="158"/>
    </row>
    <row r="781" spans="2:9" s="155" customFormat="1" ht="22.5" customHeight="1" hidden="1">
      <c r="B781" s="155" t="s">
        <v>585</v>
      </c>
      <c r="E781" s="158">
        <v>53992.11</v>
      </c>
      <c r="F781" s="159"/>
      <c r="G781" s="159"/>
      <c r="H781" s="159"/>
      <c r="I781" s="158"/>
    </row>
    <row r="782" spans="2:9" s="155" customFormat="1" ht="22.5" customHeight="1" hidden="1">
      <c r="B782" s="155" t="s">
        <v>586</v>
      </c>
      <c r="E782" s="158">
        <v>14452.85</v>
      </c>
      <c r="F782" s="159"/>
      <c r="G782" s="159"/>
      <c r="H782" s="159"/>
      <c r="I782" s="158"/>
    </row>
    <row r="783" spans="2:9" s="155" customFormat="1" ht="22.5" customHeight="1" hidden="1">
      <c r="B783" s="155" t="s">
        <v>602</v>
      </c>
      <c r="E783" s="158">
        <v>1342.36</v>
      </c>
      <c r="F783" s="159"/>
      <c r="G783" s="159"/>
      <c r="H783" s="159"/>
      <c r="I783" s="158"/>
    </row>
    <row r="784" spans="2:9" s="155" customFormat="1" ht="22.5" customHeight="1" hidden="1">
      <c r="B784" s="155" t="s">
        <v>587</v>
      </c>
      <c r="E784" s="158">
        <v>179089.67</v>
      </c>
      <c r="F784" s="159"/>
      <c r="G784" s="159"/>
      <c r="H784" s="159"/>
      <c r="I784" s="158"/>
    </row>
    <row r="785" spans="2:9" s="155" customFormat="1" ht="22.5" customHeight="1" hidden="1">
      <c r="B785" s="155" t="s">
        <v>603</v>
      </c>
      <c r="E785" s="158">
        <v>84731.16</v>
      </c>
      <c r="F785" s="159"/>
      <c r="G785" s="159"/>
      <c r="H785" s="159"/>
      <c r="I785" s="158"/>
    </row>
    <row r="786" spans="2:9" s="155" customFormat="1" ht="22.5" customHeight="1" hidden="1">
      <c r="B786" s="155" t="s">
        <v>593</v>
      </c>
      <c r="E786" s="158">
        <v>44411.3</v>
      </c>
      <c r="F786" s="159"/>
      <c r="G786" s="159"/>
      <c r="H786" s="159"/>
      <c r="I786" s="158"/>
    </row>
    <row r="787" spans="2:9" s="155" customFormat="1" ht="22.5" customHeight="1" hidden="1">
      <c r="B787" s="155" t="s">
        <v>604</v>
      </c>
      <c r="E787" s="158">
        <v>5576</v>
      </c>
      <c r="F787" s="159"/>
      <c r="G787" s="159"/>
      <c r="H787" s="159"/>
      <c r="I787" s="158"/>
    </row>
    <row r="788" spans="2:9" s="155" customFormat="1" ht="22.5" customHeight="1" hidden="1">
      <c r="B788" s="155" t="s">
        <v>580</v>
      </c>
      <c r="E788" s="158">
        <v>7374</v>
      </c>
      <c r="F788" s="159"/>
      <c r="G788" s="159"/>
      <c r="H788" s="159"/>
      <c r="I788" s="158"/>
    </row>
    <row r="789" spans="2:9" s="155" customFormat="1" ht="22.5" customHeight="1" hidden="1">
      <c r="B789" s="155" t="s">
        <v>579</v>
      </c>
      <c r="E789" s="158">
        <v>7575.41</v>
      </c>
      <c r="F789" s="159"/>
      <c r="G789" s="159"/>
      <c r="H789" s="159"/>
      <c r="I789" s="158"/>
    </row>
    <row r="790" spans="2:9" s="155" customFormat="1" ht="22.5" customHeight="1" hidden="1">
      <c r="B790" s="155" t="s">
        <v>575</v>
      </c>
      <c r="E790" s="158">
        <v>10887.38</v>
      </c>
      <c r="F790" s="159"/>
      <c r="G790" s="159"/>
      <c r="H790" s="159"/>
      <c r="I790" s="158"/>
    </row>
    <row r="791" spans="2:9" s="155" customFormat="1" ht="22.5" customHeight="1" hidden="1">
      <c r="B791" s="155" t="s">
        <v>605</v>
      </c>
      <c r="E791" s="158">
        <v>76420.8</v>
      </c>
      <c r="F791" s="159"/>
      <c r="G791" s="159"/>
      <c r="H791" s="159"/>
      <c r="I791" s="158"/>
    </row>
    <row r="792" spans="2:9" s="155" customFormat="1" ht="22.5" customHeight="1" hidden="1">
      <c r="B792" s="155" t="s">
        <v>606</v>
      </c>
      <c r="E792" s="158">
        <v>46307.3</v>
      </c>
      <c r="F792" s="159"/>
      <c r="G792" s="159"/>
      <c r="H792" s="159"/>
      <c r="I792" s="158"/>
    </row>
    <row r="793" spans="2:9" s="155" customFormat="1" ht="22.5" customHeight="1" hidden="1">
      <c r="B793" s="155" t="s">
        <v>607</v>
      </c>
      <c r="E793" s="158">
        <v>20590</v>
      </c>
      <c r="F793" s="159"/>
      <c r="G793" s="159"/>
      <c r="H793" s="159"/>
      <c r="I793" s="158"/>
    </row>
    <row r="794" spans="5:9" s="155" customFormat="1" ht="22.5" customHeight="1" hidden="1">
      <c r="E794" s="158"/>
      <c r="F794" s="159"/>
      <c r="G794" s="159"/>
      <c r="H794" s="159"/>
      <c r="I794" s="158"/>
    </row>
    <row r="795" spans="5:9" s="155" customFormat="1" ht="22.5" customHeight="1" hidden="1">
      <c r="E795" s="158"/>
      <c r="F795" s="159"/>
      <c r="G795" s="159"/>
      <c r="H795" s="159"/>
      <c r="I795" s="158"/>
    </row>
    <row r="796" spans="5:9" s="155" customFormat="1" ht="22.5" customHeight="1" hidden="1">
      <c r="E796" s="158"/>
      <c r="F796" s="159"/>
      <c r="G796" s="159"/>
      <c r="H796" s="159"/>
      <c r="I796" s="158"/>
    </row>
    <row r="797" spans="2:9" s="155" customFormat="1" ht="22.5" customHeight="1" hidden="1">
      <c r="B797" s="155" t="s">
        <v>347</v>
      </c>
      <c r="E797" s="160">
        <f>SUM(E780:E796)</f>
        <v>1144438.1500000001</v>
      </c>
      <c r="F797" s="159"/>
      <c r="G797" s="159"/>
      <c r="H797" s="159"/>
      <c r="I797" s="158"/>
    </row>
    <row r="798" spans="2:9" s="155" customFormat="1" ht="22.5" customHeight="1">
      <c r="B798" s="211" t="s">
        <v>623</v>
      </c>
      <c r="C798" s="211"/>
      <c r="E798" s="159"/>
      <c r="F798" s="159"/>
      <c r="G798" s="159"/>
      <c r="H798" s="103">
        <f>'业 务 活 动 表'!J13</f>
        <v>306000</v>
      </c>
      <c r="I798" s="158"/>
    </row>
    <row r="799" spans="2:9" s="166" customFormat="1" ht="22.5" customHeight="1">
      <c r="B799" s="166" t="s">
        <v>347</v>
      </c>
      <c r="H799" s="167">
        <f>H798</f>
        <v>306000</v>
      </c>
      <c r="I799" s="168"/>
    </row>
    <row r="800" spans="8:9" s="166" customFormat="1" ht="22.5" customHeight="1">
      <c r="H800" s="167"/>
      <c r="I800" s="168"/>
    </row>
    <row r="801" spans="2:9" s="166" customFormat="1" ht="22.5" customHeight="1" hidden="1">
      <c r="B801" s="166" t="s">
        <v>624</v>
      </c>
      <c r="H801" s="167"/>
      <c r="I801" s="168"/>
    </row>
    <row r="802" spans="2:9" s="166" customFormat="1" ht="22.5" customHeight="1" hidden="1">
      <c r="B802" s="166" t="s">
        <v>440</v>
      </c>
      <c r="H802" s="169">
        <v>0</v>
      </c>
      <c r="I802" s="168"/>
    </row>
    <row r="803" spans="2:9" s="166" customFormat="1" ht="22.5" customHeight="1" hidden="1">
      <c r="B803" s="208" t="s">
        <v>621</v>
      </c>
      <c r="C803" s="208"/>
      <c r="H803" s="169">
        <v>0</v>
      </c>
      <c r="I803" s="168"/>
    </row>
    <row r="804" spans="2:9" s="166" customFormat="1" ht="22.5" customHeight="1" hidden="1">
      <c r="B804" s="208" t="s">
        <v>622</v>
      </c>
      <c r="C804" s="208"/>
      <c r="H804" s="169">
        <v>0</v>
      </c>
      <c r="I804" s="168"/>
    </row>
    <row r="805" spans="2:9" s="166" customFormat="1" ht="22.5" customHeight="1" hidden="1">
      <c r="B805" s="166" t="s">
        <v>262</v>
      </c>
      <c r="H805" s="169">
        <v>0</v>
      </c>
      <c r="I805" s="168"/>
    </row>
    <row r="806" spans="2:9" s="166" customFormat="1" ht="22.5" customHeight="1" hidden="1">
      <c r="B806" s="208" t="s">
        <v>621</v>
      </c>
      <c r="C806" s="208"/>
      <c r="H806" s="169">
        <v>0</v>
      </c>
      <c r="I806" s="168"/>
    </row>
    <row r="807" spans="2:9" s="166" customFormat="1" ht="22.5" customHeight="1" hidden="1">
      <c r="B807" s="208" t="s">
        <v>622</v>
      </c>
      <c r="C807" s="208"/>
      <c r="H807" s="169">
        <v>0</v>
      </c>
      <c r="I807" s="168"/>
    </row>
    <row r="808" spans="2:9" s="166" customFormat="1" ht="22.5" customHeight="1" hidden="1">
      <c r="B808" s="166" t="s">
        <v>347</v>
      </c>
      <c r="H808" s="167">
        <v>0</v>
      </c>
      <c r="I808" s="168"/>
    </row>
    <row r="809" spans="8:9" s="166" customFormat="1" ht="22.5" customHeight="1" hidden="1">
      <c r="H809" s="167"/>
      <c r="I809" s="168"/>
    </row>
    <row r="810" spans="2:9" s="166" customFormat="1" ht="22.5" customHeight="1">
      <c r="B810" s="21" t="s">
        <v>674</v>
      </c>
      <c r="H810" s="178" t="s">
        <v>664</v>
      </c>
      <c r="I810" s="168"/>
    </row>
    <row r="811" spans="2:9" s="166" customFormat="1" ht="22.5" customHeight="1">
      <c r="B811" s="30" t="s">
        <v>649</v>
      </c>
      <c r="C811" s="177"/>
      <c r="H811" s="169">
        <v>290288.37</v>
      </c>
      <c r="I811" s="168"/>
    </row>
    <row r="812" spans="2:9" s="166" customFormat="1" ht="22.5" customHeight="1">
      <c r="B812" s="21" t="s">
        <v>654</v>
      </c>
      <c r="H812" s="169">
        <v>1337.6</v>
      </c>
      <c r="I812" s="168"/>
    </row>
    <row r="813" spans="2:9" s="166" customFormat="1" ht="22.5" customHeight="1">
      <c r="B813" s="209" t="s">
        <v>655</v>
      </c>
      <c r="C813" s="210"/>
      <c r="H813" s="169">
        <v>24360.3</v>
      </c>
      <c r="I813" s="168"/>
    </row>
    <row r="814" spans="2:9" s="166" customFormat="1" ht="22.5" customHeight="1">
      <c r="B814" s="30" t="s">
        <v>656</v>
      </c>
      <c r="C814" s="177"/>
      <c r="H814" s="169">
        <v>3958.1</v>
      </c>
      <c r="I814" s="168"/>
    </row>
    <row r="815" spans="2:9" s="166" customFormat="1" ht="22.5" customHeight="1">
      <c r="B815" s="21" t="s">
        <v>657</v>
      </c>
      <c r="H815" s="169">
        <v>12320</v>
      </c>
      <c r="I815" s="168"/>
    </row>
    <row r="816" spans="2:9" s="166" customFormat="1" ht="22.5" customHeight="1">
      <c r="B816" s="209" t="s">
        <v>658</v>
      </c>
      <c r="C816" s="210"/>
      <c r="H816" s="169">
        <v>830.8</v>
      </c>
      <c r="I816" s="168"/>
    </row>
    <row r="817" spans="2:9" s="166" customFormat="1" ht="22.5" customHeight="1">
      <c r="B817" s="30" t="s">
        <v>659</v>
      </c>
      <c r="C817" s="177"/>
      <c r="H817" s="169">
        <v>2749.2</v>
      </c>
      <c r="I817" s="168"/>
    </row>
    <row r="818" spans="2:9" s="166" customFormat="1" ht="22.5" customHeight="1">
      <c r="B818" s="30" t="s">
        <v>660</v>
      </c>
      <c r="C818" s="177"/>
      <c r="H818" s="169">
        <v>1524</v>
      </c>
      <c r="I818" s="168"/>
    </row>
    <row r="819" spans="2:9" s="166" customFormat="1" ht="22.5" customHeight="1">
      <c r="B819" s="30" t="s">
        <v>661</v>
      </c>
      <c r="C819" s="177"/>
      <c r="H819" s="169">
        <v>12251</v>
      </c>
      <c r="I819" s="168"/>
    </row>
    <row r="820" spans="2:9" s="166" customFormat="1" ht="22.5" customHeight="1">
      <c r="B820" s="30" t="s">
        <v>662</v>
      </c>
      <c r="C820" s="177"/>
      <c r="H820" s="169">
        <v>1876</v>
      </c>
      <c r="I820" s="168"/>
    </row>
    <row r="821" spans="2:9" s="166" customFormat="1" ht="22.5" customHeight="1">
      <c r="B821" s="30" t="s">
        <v>663</v>
      </c>
      <c r="C821" s="177"/>
      <c r="H821" s="169">
        <v>2815.9</v>
      </c>
      <c r="I821" s="168"/>
    </row>
    <row r="822" spans="2:9" s="166" customFormat="1" ht="22.5" customHeight="1" hidden="1">
      <c r="B822" s="30"/>
      <c r="C822" s="177"/>
      <c r="H822" s="167">
        <f>SUM(H811:H821)</f>
        <v>354311.26999999996</v>
      </c>
      <c r="I822" s="168"/>
    </row>
    <row r="823" spans="2:9" s="166" customFormat="1" ht="22.5" customHeight="1">
      <c r="B823" s="166" t="s">
        <v>347</v>
      </c>
      <c r="H823" s="167">
        <f>H811+H812+H813+H814+H815+H816+H817+H818+H819+H820+H821</f>
        <v>354311.26999999996</v>
      </c>
      <c r="I823" s="168"/>
    </row>
    <row r="824" spans="8:9" s="166" customFormat="1" ht="15.75" customHeight="1">
      <c r="H824" s="167"/>
      <c r="I824" s="168"/>
    </row>
    <row r="825" spans="2:9" s="166" customFormat="1" ht="22.5" customHeight="1">
      <c r="B825" s="21" t="s">
        <v>675</v>
      </c>
      <c r="H825" s="179" t="s">
        <v>664</v>
      </c>
      <c r="I825" s="168"/>
    </row>
    <row r="826" spans="2:9" s="166" customFormat="1" ht="22.5" customHeight="1">
      <c r="B826" s="21" t="s">
        <v>665</v>
      </c>
      <c r="H826" s="169">
        <v>80.63</v>
      </c>
      <c r="I826" s="168"/>
    </row>
    <row r="827" spans="2:9" s="166" customFormat="1" ht="22.5" customHeight="1">
      <c r="B827" s="21" t="s">
        <v>666</v>
      </c>
      <c r="H827" s="169">
        <v>216.9</v>
      </c>
      <c r="I827" s="168"/>
    </row>
    <row r="828" spans="2:9" s="166" customFormat="1" ht="22.5" customHeight="1">
      <c r="B828" s="21" t="s">
        <v>667</v>
      </c>
      <c r="H828" s="169">
        <v>469.39</v>
      </c>
      <c r="I828" s="168"/>
    </row>
    <row r="829" spans="2:9" s="166" customFormat="1" ht="22.5" customHeight="1">
      <c r="B829" s="21" t="s">
        <v>668</v>
      </c>
      <c r="H829" s="167">
        <f>H827+H828-H826</f>
        <v>605.66</v>
      </c>
      <c r="I829" s="168"/>
    </row>
    <row r="830" spans="8:9" s="166" customFormat="1" ht="22.5" customHeight="1" hidden="1">
      <c r="H830" s="167"/>
      <c r="I830" s="168"/>
    </row>
    <row r="831" spans="8:9" s="166" customFormat="1" ht="22.5" customHeight="1" hidden="1">
      <c r="H831" s="167"/>
      <c r="I831" s="168"/>
    </row>
    <row r="832" spans="8:9" s="166" customFormat="1" ht="22.5" customHeight="1" hidden="1">
      <c r="H832" s="167"/>
      <c r="I832" s="168"/>
    </row>
    <row r="833" spans="8:9" s="166" customFormat="1" ht="22.5" customHeight="1" hidden="1">
      <c r="H833" s="167"/>
      <c r="I833" s="168"/>
    </row>
    <row r="834" spans="8:9" s="166" customFormat="1" ht="22.5" customHeight="1" hidden="1">
      <c r="H834" s="167"/>
      <c r="I834" s="168"/>
    </row>
    <row r="835" spans="8:9" s="166" customFormat="1" ht="22.5" customHeight="1" hidden="1">
      <c r="H835" s="167"/>
      <c r="I835" s="168"/>
    </row>
    <row r="836" spans="8:9" s="166" customFormat="1" ht="22.5" customHeight="1" hidden="1">
      <c r="H836" s="167"/>
      <c r="I836" s="168"/>
    </row>
    <row r="837" spans="8:9" s="166" customFormat="1" ht="22.5" customHeight="1" hidden="1">
      <c r="H837" s="167"/>
      <c r="I837" s="168"/>
    </row>
    <row r="838" spans="8:9" s="166" customFormat="1" ht="12.75" customHeight="1">
      <c r="H838" s="167"/>
      <c r="I838" s="168"/>
    </row>
    <row r="839" spans="2:9" s="166" customFormat="1" ht="22.5" customHeight="1">
      <c r="B839" s="164" t="s">
        <v>626</v>
      </c>
      <c r="H839" s="167"/>
      <c r="I839" s="168"/>
    </row>
    <row r="840" spans="2:9" s="166" customFormat="1" ht="22.5" customHeight="1">
      <c r="B840" s="21" t="s">
        <v>631</v>
      </c>
      <c r="H840" s="167"/>
      <c r="I840" s="168"/>
    </row>
    <row r="841" spans="2:9" s="166" customFormat="1" ht="22.5" customHeight="1">
      <c r="B841" s="21" t="s">
        <v>632</v>
      </c>
      <c r="H841" s="167"/>
      <c r="I841" s="168"/>
    </row>
    <row r="842" spans="8:9" s="166" customFormat="1" ht="22.5" customHeight="1">
      <c r="H842" s="167"/>
      <c r="I842" s="168"/>
    </row>
    <row r="843" s="155" customFormat="1" ht="22.5" customHeight="1"/>
    <row r="844" s="155" customFormat="1" ht="22.5" customHeight="1"/>
    <row r="845" s="155" customFormat="1" ht="22.5" customHeight="1"/>
    <row r="846" s="155" customFormat="1" ht="22.5" customHeight="1"/>
    <row r="847" s="155" customFormat="1" ht="22.5" customHeight="1"/>
    <row r="848" s="155" customFormat="1" ht="22.5" customHeight="1"/>
    <row r="849" s="155" customFormat="1" ht="22.5" customHeight="1"/>
    <row r="850" s="155" customFormat="1" ht="22.5" customHeight="1"/>
    <row r="851" s="155" customFormat="1" ht="22.5" customHeight="1"/>
    <row r="852" s="155" customFormat="1" ht="22.5" customHeight="1"/>
    <row r="853" s="155" customFormat="1" ht="22.5" customHeight="1"/>
    <row r="854" s="155" customFormat="1" ht="22.5" customHeight="1"/>
    <row r="855" s="155" customFormat="1" ht="22.5" customHeight="1"/>
    <row r="856" s="155" customFormat="1" ht="22.5" customHeight="1"/>
    <row r="857" s="155" customFormat="1" ht="22.5" customHeight="1"/>
    <row r="858" s="155" customFormat="1" ht="22.5" customHeight="1"/>
    <row r="859" s="155" customFormat="1" ht="22.5" customHeight="1"/>
    <row r="860" s="155" customFormat="1" ht="22.5" customHeight="1"/>
    <row r="861" s="155" customFormat="1" ht="22.5" customHeight="1"/>
    <row r="862" s="155" customFormat="1" ht="22.5" customHeight="1"/>
    <row r="863" s="155" customFormat="1" ht="22.5" customHeight="1"/>
    <row r="864" s="155" customFormat="1" ht="22.5" customHeight="1"/>
    <row r="865" s="155" customFormat="1" ht="22.5" customHeight="1"/>
    <row r="866" s="155" customFormat="1" ht="22.5" customHeight="1"/>
    <row r="867" s="155" customFormat="1" ht="22.5" customHeight="1"/>
    <row r="868" s="155" customFormat="1" ht="22.5" customHeight="1"/>
    <row r="869" s="155" customFormat="1" ht="22.5" customHeight="1"/>
    <row r="870" s="155" customFormat="1" ht="22.5" customHeight="1"/>
    <row r="871" s="155" customFormat="1" ht="22.5" customHeight="1"/>
    <row r="872" s="155" customFormat="1" ht="22.5" customHeight="1"/>
    <row r="873" s="155" customFormat="1" ht="22.5" customHeight="1"/>
    <row r="874" s="155" customFormat="1" ht="22.5" customHeight="1"/>
    <row r="875" s="155" customFormat="1" ht="22.5" customHeight="1"/>
    <row r="876" s="155" customFormat="1" ht="22.5" customHeight="1"/>
    <row r="877" s="155" customFormat="1" ht="22.5" customHeight="1"/>
    <row r="878" s="155" customFormat="1" ht="22.5" customHeight="1"/>
    <row r="879" s="155" customFormat="1" ht="22.5" customHeight="1"/>
    <row r="880" s="155" customFormat="1" ht="22.5" customHeight="1"/>
    <row r="881" s="155" customFormat="1" ht="22.5" customHeight="1"/>
    <row r="882" s="155" customFormat="1" ht="22.5" customHeight="1"/>
    <row r="883" s="155" customFormat="1" ht="22.5" customHeight="1"/>
    <row r="884" s="155" customFormat="1" ht="22.5" customHeight="1"/>
    <row r="885" s="155" customFormat="1" ht="22.5" customHeight="1"/>
    <row r="886" s="155" customFormat="1" ht="22.5" customHeight="1"/>
    <row r="887" s="155" customFormat="1" ht="22.5" customHeight="1"/>
    <row r="888" s="155" customFormat="1" ht="22.5" customHeight="1"/>
    <row r="889" s="155" customFormat="1" ht="22.5" customHeight="1"/>
    <row r="890" s="155" customFormat="1" ht="22.5" customHeight="1"/>
    <row r="891" s="155" customFormat="1" ht="22.5" customHeight="1"/>
    <row r="892" s="155" customFormat="1" ht="22.5" customHeight="1"/>
    <row r="893" s="155" customFormat="1" ht="22.5" customHeight="1"/>
    <row r="894" s="155" customFormat="1" ht="22.5" customHeight="1"/>
    <row r="895" s="155" customFormat="1" ht="22.5" customHeight="1"/>
    <row r="896" s="155" customFormat="1" ht="22.5" customHeight="1"/>
    <row r="897" s="155" customFormat="1" ht="22.5" customHeight="1"/>
    <row r="898" s="155" customFormat="1" ht="22.5" customHeight="1"/>
    <row r="899" s="155" customFormat="1" ht="22.5" customHeight="1"/>
    <row r="900" s="155" customFormat="1" ht="22.5" customHeight="1"/>
    <row r="901" s="155" customFormat="1" ht="22.5" customHeight="1"/>
    <row r="902" s="155" customFormat="1" ht="22.5" customHeight="1"/>
    <row r="903" s="155" customFormat="1" ht="22.5" customHeight="1"/>
    <row r="904" s="155" customFormat="1" ht="22.5" customHeight="1"/>
    <row r="905" s="155" customFormat="1" ht="22.5" customHeight="1"/>
    <row r="906" s="155" customFormat="1" ht="22.5" customHeight="1"/>
    <row r="907" s="155" customFormat="1" ht="22.5" customHeight="1"/>
    <row r="908" s="155" customFormat="1" ht="22.5" customHeight="1"/>
    <row r="909" s="155" customFormat="1" ht="22.5" customHeight="1"/>
    <row r="910" s="155" customFormat="1" ht="22.5" customHeight="1"/>
    <row r="911" s="155" customFormat="1" ht="22.5" customHeight="1"/>
    <row r="912" s="155" customFormat="1" ht="22.5" customHeight="1"/>
    <row r="913" s="155" customFormat="1" ht="22.5" customHeight="1"/>
    <row r="914" s="155" customFormat="1" ht="22.5" customHeight="1"/>
    <row r="915" s="155" customFormat="1" ht="22.5" customHeight="1"/>
    <row r="916" s="155" customFormat="1" ht="22.5" customHeight="1"/>
    <row r="917" s="155" customFormat="1" ht="22.5" customHeight="1"/>
    <row r="918" s="155" customFormat="1" ht="22.5" customHeight="1"/>
    <row r="919" s="155" customFormat="1" ht="22.5" customHeight="1"/>
    <row r="920" s="155" customFormat="1" ht="22.5" customHeight="1"/>
    <row r="921" s="155" customFormat="1" ht="22.5" customHeight="1"/>
    <row r="922" s="155" customFormat="1" ht="22.5" customHeight="1"/>
    <row r="923" s="155" customFormat="1" ht="22.5" customHeight="1"/>
    <row r="924" s="155" customFormat="1" ht="22.5" customHeight="1"/>
    <row r="925" s="155" customFormat="1" ht="22.5" customHeight="1"/>
    <row r="926" s="155" customFormat="1" ht="22.5" customHeight="1"/>
    <row r="927" s="155" customFormat="1" ht="22.5" customHeight="1"/>
    <row r="928" s="155" customFormat="1" ht="22.5" customHeight="1"/>
    <row r="929" s="155" customFormat="1" ht="22.5" customHeight="1"/>
    <row r="930" s="155" customFormat="1" ht="22.5" customHeight="1"/>
    <row r="931" s="155" customFormat="1" ht="22.5" customHeight="1"/>
    <row r="932" s="155" customFormat="1" ht="22.5" customHeight="1"/>
    <row r="933" s="155" customFormat="1" ht="22.5" customHeight="1"/>
    <row r="934" s="155" customFormat="1" ht="22.5" customHeight="1"/>
    <row r="935" s="155" customFormat="1" ht="22.5" customHeight="1"/>
    <row r="936" s="155" customFormat="1" ht="22.5" customHeight="1"/>
    <row r="937" s="155" customFormat="1" ht="22.5" customHeight="1"/>
    <row r="938" s="155" customFormat="1" ht="22.5" customHeight="1"/>
    <row r="939" s="155" customFormat="1" ht="22.5" customHeight="1"/>
    <row r="940" s="155" customFormat="1" ht="22.5" customHeight="1"/>
    <row r="941" s="155" customFormat="1" ht="22.5" customHeight="1"/>
    <row r="942" s="155" customFormat="1" ht="22.5" customHeight="1"/>
    <row r="943" s="155" customFormat="1" ht="22.5" customHeight="1"/>
    <row r="944" s="155" customFormat="1" ht="22.5" customHeight="1"/>
    <row r="945" s="155" customFormat="1" ht="22.5" customHeight="1"/>
    <row r="946" s="155" customFormat="1" ht="22.5" customHeight="1"/>
    <row r="947" s="155" customFormat="1" ht="22.5" customHeight="1"/>
    <row r="948" s="155" customFormat="1" ht="22.5" customHeight="1"/>
    <row r="949" s="155" customFormat="1" ht="22.5" customHeight="1"/>
    <row r="950" s="155" customFormat="1" ht="22.5" customHeight="1"/>
    <row r="951" s="155" customFormat="1" ht="22.5" customHeight="1"/>
    <row r="952" s="155" customFormat="1" ht="22.5" customHeight="1"/>
    <row r="953" s="155" customFormat="1" ht="22.5" customHeight="1"/>
    <row r="954" s="155" customFormat="1" ht="22.5" customHeight="1"/>
    <row r="955" s="155" customFormat="1" ht="22.5" customHeight="1"/>
    <row r="956" s="155" customFormat="1" ht="22.5" customHeight="1"/>
    <row r="957" s="155" customFormat="1" ht="22.5" customHeight="1"/>
    <row r="958" s="155" customFormat="1" ht="22.5" customHeight="1"/>
    <row r="959" s="155" customFormat="1" ht="22.5" customHeight="1"/>
    <row r="960" s="155" customFormat="1" ht="22.5" customHeight="1"/>
    <row r="961" s="155" customFormat="1" ht="22.5" customHeight="1"/>
    <row r="962" s="155" customFormat="1" ht="22.5" customHeight="1"/>
    <row r="963" s="155" customFormat="1" ht="22.5" customHeight="1"/>
    <row r="964" s="155" customFormat="1" ht="22.5" customHeight="1"/>
    <row r="965" s="155" customFormat="1" ht="22.5" customHeight="1"/>
    <row r="966" s="155" customFormat="1" ht="22.5" customHeight="1"/>
    <row r="967" s="155" customFormat="1" ht="22.5" customHeight="1"/>
    <row r="968" s="155" customFormat="1" ht="22.5" customHeight="1"/>
    <row r="969" s="155" customFormat="1" ht="22.5" customHeight="1"/>
    <row r="970" s="155" customFormat="1" ht="22.5" customHeight="1"/>
    <row r="971" s="155" customFormat="1" ht="22.5" customHeight="1"/>
    <row r="972" s="155" customFormat="1" ht="22.5" customHeight="1"/>
    <row r="973" s="155" customFormat="1" ht="22.5" customHeight="1"/>
    <row r="974" s="155" customFormat="1" ht="22.5" customHeight="1"/>
    <row r="975" s="155" customFormat="1" ht="22.5" customHeight="1"/>
    <row r="976" s="155" customFormat="1" ht="22.5" customHeight="1"/>
    <row r="977" s="155" customFormat="1" ht="22.5" customHeight="1"/>
    <row r="978" s="155" customFormat="1" ht="22.5" customHeight="1"/>
    <row r="979" s="155" customFormat="1" ht="22.5" customHeight="1"/>
    <row r="980" s="155" customFormat="1" ht="22.5" customHeight="1"/>
    <row r="981" s="155" customFormat="1" ht="22.5" customHeight="1"/>
    <row r="982" s="155" customFormat="1" ht="22.5" customHeight="1"/>
    <row r="983" s="155" customFormat="1" ht="22.5" customHeight="1"/>
    <row r="984" s="155" customFormat="1" ht="22.5" customHeight="1"/>
    <row r="985" s="155" customFormat="1" ht="22.5" customHeight="1"/>
    <row r="986" s="155" customFormat="1" ht="22.5" customHeight="1"/>
    <row r="987" s="155" customFormat="1" ht="22.5" customHeight="1"/>
    <row r="988" s="155" customFormat="1" ht="22.5" customHeight="1"/>
    <row r="989" s="155" customFormat="1" ht="22.5" customHeight="1"/>
    <row r="990" s="155" customFormat="1" ht="22.5" customHeight="1"/>
    <row r="991" s="155" customFormat="1" ht="22.5" customHeight="1"/>
    <row r="992" s="155" customFormat="1" ht="22.5" customHeight="1"/>
    <row r="993" s="155" customFormat="1" ht="22.5" customHeight="1"/>
    <row r="994" s="155" customFormat="1" ht="22.5" customHeight="1"/>
    <row r="995" s="155" customFormat="1" ht="22.5" customHeight="1"/>
    <row r="996" s="155" customFormat="1" ht="22.5" customHeight="1"/>
    <row r="997" s="155" customFormat="1" ht="22.5" customHeight="1"/>
    <row r="998" s="155" customFormat="1" ht="22.5" customHeight="1"/>
    <row r="999" s="155" customFormat="1" ht="22.5" customHeight="1"/>
    <row r="1000" s="155" customFormat="1" ht="22.5" customHeight="1"/>
    <row r="1001" s="155" customFormat="1" ht="22.5" customHeight="1"/>
    <row r="1002" s="155" customFormat="1" ht="22.5" customHeight="1"/>
    <row r="1003" s="155" customFormat="1" ht="22.5" customHeight="1"/>
    <row r="1004" s="155" customFormat="1" ht="22.5" customHeight="1"/>
    <row r="1005" s="155" customFormat="1" ht="22.5" customHeight="1"/>
    <row r="1006" s="155" customFormat="1" ht="22.5" customHeight="1"/>
    <row r="1007" s="155" customFormat="1" ht="22.5" customHeight="1"/>
    <row r="1008" s="155" customFormat="1" ht="22.5" customHeight="1"/>
    <row r="1009" s="155" customFormat="1" ht="22.5" customHeight="1"/>
    <row r="1010" s="155" customFormat="1" ht="22.5" customHeight="1"/>
    <row r="1011" s="155" customFormat="1" ht="22.5" customHeight="1"/>
    <row r="1012" s="155" customFormat="1" ht="22.5" customHeight="1"/>
    <row r="1013" s="155" customFormat="1" ht="22.5" customHeight="1"/>
    <row r="1014" s="155" customFormat="1" ht="22.5" customHeight="1"/>
    <row r="1015" s="155" customFormat="1" ht="22.5" customHeight="1"/>
    <row r="1016" s="155" customFormat="1" ht="22.5" customHeight="1"/>
    <row r="1017" s="155" customFormat="1" ht="22.5" customHeight="1"/>
    <row r="1018" s="155" customFormat="1" ht="22.5" customHeight="1"/>
    <row r="1019" s="155" customFormat="1" ht="22.5" customHeight="1"/>
    <row r="1020" s="155" customFormat="1" ht="22.5" customHeight="1"/>
    <row r="1021" s="155" customFormat="1" ht="22.5" customHeight="1"/>
    <row r="1022" s="155" customFormat="1" ht="22.5" customHeight="1"/>
    <row r="1023" s="155" customFormat="1" ht="22.5" customHeight="1"/>
    <row r="1024" s="155" customFormat="1" ht="22.5" customHeight="1"/>
    <row r="1025" s="155" customFormat="1" ht="22.5" customHeight="1"/>
    <row r="1026" s="155" customFormat="1" ht="22.5" customHeight="1"/>
    <row r="1027" s="155" customFormat="1" ht="22.5" customHeight="1"/>
    <row r="1028" s="155" customFormat="1" ht="22.5" customHeight="1"/>
    <row r="1029" s="155" customFormat="1" ht="22.5" customHeight="1"/>
    <row r="1030" s="155" customFormat="1" ht="22.5" customHeight="1"/>
    <row r="1031" s="155" customFormat="1" ht="22.5" customHeight="1"/>
    <row r="1032" s="155" customFormat="1" ht="22.5" customHeight="1"/>
    <row r="1033" s="155" customFormat="1" ht="22.5" customHeight="1"/>
    <row r="1034" s="155" customFormat="1" ht="22.5" customHeight="1"/>
    <row r="1035" s="155" customFormat="1" ht="22.5" customHeight="1"/>
    <row r="1036" s="155" customFormat="1" ht="22.5" customHeight="1"/>
    <row r="1037" s="155" customFormat="1" ht="22.5" customHeight="1"/>
    <row r="1038" s="155" customFormat="1" ht="22.5" customHeight="1"/>
    <row r="1039" s="155" customFormat="1" ht="22.5" customHeight="1"/>
    <row r="1040" s="155" customFormat="1" ht="22.5" customHeight="1"/>
    <row r="1041" s="155" customFormat="1" ht="22.5" customHeight="1"/>
    <row r="1042" s="155" customFormat="1" ht="22.5" customHeight="1"/>
    <row r="1043" s="155" customFormat="1" ht="22.5" customHeight="1"/>
    <row r="1044" s="155" customFormat="1" ht="22.5" customHeight="1"/>
    <row r="1045" s="155" customFormat="1" ht="22.5" customHeight="1"/>
    <row r="1046" s="155" customFormat="1" ht="22.5" customHeight="1"/>
    <row r="1047" s="155" customFormat="1" ht="22.5" customHeight="1"/>
    <row r="1048" s="155" customFormat="1" ht="22.5" customHeight="1"/>
    <row r="1049" s="155" customFormat="1" ht="22.5" customHeight="1"/>
    <row r="1050" s="155" customFormat="1" ht="22.5" customHeight="1"/>
    <row r="1051" s="155" customFormat="1" ht="22.5" customHeight="1"/>
    <row r="1052" s="155" customFormat="1" ht="22.5" customHeight="1"/>
    <row r="1053" s="155" customFormat="1" ht="22.5" customHeight="1"/>
    <row r="1054" s="155" customFormat="1" ht="22.5" customHeight="1"/>
    <row r="1055" s="155" customFormat="1" ht="22.5" customHeight="1"/>
    <row r="1056" s="155" customFormat="1" ht="22.5" customHeight="1"/>
    <row r="1057" s="155" customFormat="1" ht="22.5" customHeight="1"/>
    <row r="1058" s="155" customFormat="1" ht="22.5" customHeight="1"/>
    <row r="1059" s="155" customFormat="1" ht="22.5" customHeight="1"/>
    <row r="1060" s="155" customFormat="1" ht="22.5" customHeight="1"/>
    <row r="1061" s="155" customFormat="1" ht="22.5" customHeight="1"/>
    <row r="1062" s="155" customFormat="1" ht="22.5" customHeight="1"/>
    <row r="1063" s="155" customFormat="1" ht="22.5" customHeight="1"/>
    <row r="1064" s="155" customFormat="1" ht="22.5" customHeight="1"/>
    <row r="1065" s="155" customFormat="1" ht="22.5" customHeight="1"/>
    <row r="1066" s="155" customFormat="1" ht="22.5" customHeight="1"/>
    <row r="1067" s="155" customFormat="1" ht="22.5" customHeight="1"/>
    <row r="1068" s="155" customFormat="1" ht="22.5" customHeight="1"/>
    <row r="1069" s="155" customFormat="1" ht="22.5" customHeight="1"/>
    <row r="1070" s="155" customFormat="1" ht="22.5" customHeight="1"/>
    <row r="1071" s="155" customFormat="1" ht="22.5" customHeight="1"/>
    <row r="1072" s="155" customFormat="1" ht="22.5" customHeight="1"/>
    <row r="1073" s="155" customFormat="1" ht="22.5" customHeight="1"/>
    <row r="1074" s="155" customFormat="1" ht="22.5" customHeight="1"/>
    <row r="1075" s="155" customFormat="1" ht="22.5" customHeight="1"/>
    <row r="1076" s="155" customFormat="1" ht="22.5" customHeight="1"/>
    <row r="1077" s="155" customFormat="1" ht="22.5" customHeight="1"/>
    <row r="1078" s="155" customFormat="1" ht="22.5" customHeight="1"/>
    <row r="1079" s="155" customFormat="1" ht="22.5" customHeight="1"/>
    <row r="1080" s="155" customFormat="1" ht="22.5" customHeight="1"/>
    <row r="1081" s="155" customFormat="1" ht="22.5" customHeight="1"/>
    <row r="1082" s="155" customFormat="1" ht="22.5" customHeight="1"/>
    <row r="1083" s="155" customFormat="1" ht="22.5" customHeight="1"/>
    <row r="1084" s="155" customFormat="1" ht="22.5" customHeight="1"/>
    <row r="1085" s="155" customFormat="1" ht="22.5" customHeight="1"/>
    <row r="1086" s="155" customFormat="1" ht="22.5" customHeight="1"/>
    <row r="1087" s="155" customFormat="1" ht="22.5" customHeight="1"/>
    <row r="1088" s="155" customFormat="1" ht="22.5" customHeight="1"/>
    <row r="1089" s="155" customFormat="1" ht="22.5" customHeight="1"/>
    <row r="1090" s="155" customFormat="1" ht="22.5" customHeight="1"/>
    <row r="1091" s="155" customFormat="1" ht="22.5" customHeight="1"/>
    <row r="1092" s="155" customFormat="1" ht="22.5" customHeight="1"/>
    <row r="1093" s="155" customFormat="1" ht="22.5" customHeight="1"/>
    <row r="1094" s="155" customFormat="1" ht="22.5" customHeight="1"/>
    <row r="1095" s="155" customFormat="1" ht="22.5" customHeight="1"/>
    <row r="1096" s="155" customFormat="1" ht="22.5" customHeight="1"/>
    <row r="1097" s="155" customFormat="1" ht="22.5" customHeight="1"/>
    <row r="1098" s="155" customFormat="1" ht="22.5" customHeight="1"/>
    <row r="1099" s="155" customFormat="1" ht="22.5" customHeight="1"/>
    <row r="1100" s="155" customFormat="1" ht="22.5" customHeight="1"/>
    <row r="1101" s="155" customFormat="1" ht="22.5" customHeight="1"/>
    <row r="1102" s="155" customFormat="1" ht="22.5" customHeight="1"/>
    <row r="1103" s="155" customFormat="1" ht="22.5" customHeight="1"/>
    <row r="1104" s="155" customFormat="1" ht="22.5" customHeight="1"/>
    <row r="1105" s="155" customFormat="1" ht="22.5" customHeight="1"/>
    <row r="1106" s="155" customFormat="1" ht="22.5" customHeight="1"/>
    <row r="1107" s="155" customFormat="1" ht="22.5" customHeight="1"/>
    <row r="1108" s="155" customFormat="1" ht="22.5" customHeight="1"/>
    <row r="1109" s="155" customFormat="1" ht="22.5" customHeight="1"/>
    <row r="1110" s="155" customFormat="1" ht="22.5" customHeight="1"/>
    <row r="1111" s="155" customFormat="1" ht="22.5" customHeight="1"/>
    <row r="1112" s="155" customFormat="1" ht="22.5" customHeight="1"/>
    <row r="1113" s="155" customFormat="1" ht="22.5" customHeight="1"/>
    <row r="1114" s="155" customFormat="1" ht="22.5" customHeight="1"/>
    <row r="1115" s="155" customFormat="1" ht="22.5" customHeight="1"/>
    <row r="1116" s="155" customFormat="1" ht="22.5" customHeight="1"/>
    <row r="1117" s="155" customFormat="1" ht="22.5" customHeight="1"/>
    <row r="1118" s="155" customFormat="1" ht="22.5" customHeight="1"/>
    <row r="1119" s="155" customFormat="1" ht="22.5" customHeight="1"/>
    <row r="1120" s="155" customFormat="1" ht="22.5" customHeight="1"/>
    <row r="1121" s="155" customFormat="1" ht="22.5" customHeight="1"/>
    <row r="1122" s="155" customFormat="1" ht="22.5" customHeight="1"/>
    <row r="1123" s="155" customFormat="1" ht="22.5" customHeight="1"/>
    <row r="1124" s="155" customFormat="1" ht="22.5" customHeight="1"/>
    <row r="1125" s="155" customFormat="1" ht="22.5" customHeight="1"/>
    <row r="1126" s="155" customFormat="1" ht="22.5" customHeight="1"/>
    <row r="1127" s="155" customFormat="1" ht="22.5" customHeight="1"/>
    <row r="1128" s="155" customFormat="1" ht="22.5" customHeight="1"/>
    <row r="1129" s="155" customFormat="1" ht="22.5" customHeight="1"/>
    <row r="1130" s="155" customFormat="1" ht="22.5" customHeight="1"/>
    <row r="1131" s="155" customFormat="1" ht="22.5" customHeight="1"/>
    <row r="1132" s="155" customFormat="1" ht="22.5" customHeight="1"/>
    <row r="1133" s="155" customFormat="1" ht="22.5" customHeight="1"/>
    <row r="1134" s="155" customFormat="1" ht="22.5" customHeight="1"/>
    <row r="1135" s="155" customFormat="1" ht="22.5" customHeight="1"/>
    <row r="1136" s="155" customFormat="1" ht="22.5" customHeight="1"/>
    <row r="1137" s="155" customFormat="1" ht="22.5" customHeight="1"/>
    <row r="1138" s="155" customFormat="1" ht="22.5" customHeight="1"/>
    <row r="1139" s="155" customFormat="1" ht="22.5" customHeight="1"/>
    <row r="1140" s="155" customFormat="1" ht="22.5" customHeight="1"/>
    <row r="1141" s="155" customFormat="1" ht="22.5" customHeight="1"/>
    <row r="1142" s="155" customFormat="1" ht="22.5" customHeight="1"/>
    <row r="1143" s="155" customFormat="1" ht="22.5" customHeight="1"/>
    <row r="1144" s="155" customFormat="1" ht="22.5" customHeight="1"/>
    <row r="1145" s="155" customFormat="1" ht="22.5" customHeight="1"/>
    <row r="1146" s="155" customFormat="1" ht="22.5" customHeight="1"/>
    <row r="1147" s="155" customFormat="1" ht="22.5" customHeight="1"/>
    <row r="1148" s="155" customFormat="1" ht="22.5" customHeight="1"/>
    <row r="1149" s="155" customFormat="1" ht="22.5" customHeight="1"/>
    <row r="1150" s="155" customFormat="1" ht="22.5" customHeight="1"/>
    <row r="1151" s="155" customFormat="1" ht="22.5" customHeight="1"/>
    <row r="1152" s="155" customFormat="1" ht="22.5" customHeight="1"/>
    <row r="1153" s="155" customFormat="1" ht="22.5" customHeight="1"/>
    <row r="1154" s="155" customFormat="1" ht="22.5" customHeight="1"/>
    <row r="1155" s="155" customFormat="1" ht="22.5" customHeight="1"/>
    <row r="1156" s="155" customFormat="1" ht="22.5" customHeight="1"/>
    <row r="1157" s="155" customFormat="1" ht="22.5" customHeight="1"/>
    <row r="1158" s="155" customFormat="1" ht="22.5" customHeight="1"/>
    <row r="1159" s="155" customFormat="1" ht="22.5" customHeight="1"/>
    <row r="1160" s="155" customFormat="1" ht="22.5" customHeight="1"/>
    <row r="1161" s="155" customFormat="1" ht="22.5" customHeight="1"/>
    <row r="1162" s="155" customFormat="1" ht="22.5" customHeight="1"/>
    <row r="1163" s="155" customFormat="1" ht="22.5" customHeight="1"/>
    <row r="1164" s="155" customFormat="1" ht="22.5" customHeight="1"/>
    <row r="1165" s="155" customFormat="1" ht="22.5" customHeight="1"/>
    <row r="1166" s="155" customFormat="1" ht="22.5" customHeight="1"/>
    <row r="1167" s="155" customFormat="1" ht="22.5" customHeight="1"/>
    <row r="1168" s="155" customFormat="1" ht="22.5" customHeight="1"/>
    <row r="1169" s="155" customFormat="1" ht="22.5" customHeight="1"/>
  </sheetData>
  <sheetProtection/>
  <mergeCells count="336">
    <mergeCell ref="A8:I8"/>
    <mergeCell ref="A1:I1"/>
    <mergeCell ref="A2:I2"/>
    <mergeCell ref="A3:I3"/>
    <mergeCell ref="A4:I4"/>
    <mergeCell ref="B6:I6"/>
    <mergeCell ref="A7:I7"/>
    <mergeCell ref="B9:I9"/>
    <mergeCell ref="B47:I47"/>
    <mergeCell ref="A48:I48"/>
    <mergeCell ref="A49:I49"/>
    <mergeCell ref="A50:I50"/>
    <mergeCell ref="B52:I52"/>
    <mergeCell ref="A53:I53"/>
    <mergeCell ref="A54:I54"/>
    <mergeCell ref="A55:I55"/>
    <mergeCell ref="B56:I56"/>
    <mergeCell ref="A57:I57"/>
    <mergeCell ref="A58:I58"/>
    <mergeCell ref="A59:I59"/>
    <mergeCell ref="B60:I60"/>
    <mergeCell ref="B62:I62"/>
    <mergeCell ref="A63:I63"/>
    <mergeCell ref="B65:I65"/>
    <mergeCell ref="A66:I66"/>
    <mergeCell ref="A67:I67"/>
    <mergeCell ref="A68:I68"/>
    <mergeCell ref="B69:I69"/>
    <mergeCell ref="B72:I72"/>
    <mergeCell ref="A73:I73"/>
    <mergeCell ref="A74:I74"/>
    <mergeCell ref="A75:I75"/>
    <mergeCell ref="B81:I81"/>
    <mergeCell ref="A82:I82"/>
    <mergeCell ref="B83:I83"/>
    <mergeCell ref="A84:I84"/>
    <mergeCell ref="A85:I85"/>
    <mergeCell ref="B86:I86"/>
    <mergeCell ref="B87:I87"/>
    <mergeCell ref="A88:I88"/>
    <mergeCell ref="B90:I90"/>
    <mergeCell ref="A91:I91"/>
    <mergeCell ref="A92:I92"/>
    <mergeCell ref="A93:I93"/>
    <mergeCell ref="B94:I94"/>
    <mergeCell ref="A95:I95"/>
    <mergeCell ref="A96:I96"/>
    <mergeCell ref="B97:I97"/>
    <mergeCell ref="A98:I98"/>
    <mergeCell ref="A99:I99"/>
    <mergeCell ref="A100:I100"/>
    <mergeCell ref="A101:I101"/>
    <mergeCell ref="B102:I102"/>
    <mergeCell ref="A103:I103"/>
    <mergeCell ref="B105:I105"/>
    <mergeCell ref="B106:I106"/>
    <mergeCell ref="A107:I107"/>
    <mergeCell ref="B108:I108"/>
    <mergeCell ref="A109:I109"/>
    <mergeCell ref="B111:I111"/>
    <mergeCell ref="A112:I112"/>
    <mergeCell ref="B113:I113"/>
    <mergeCell ref="A114:I114"/>
    <mergeCell ref="A115:I115"/>
    <mergeCell ref="B116:I116"/>
    <mergeCell ref="A117:I117"/>
    <mergeCell ref="G119:H119"/>
    <mergeCell ref="G120:H120"/>
    <mergeCell ref="G121:H121"/>
    <mergeCell ref="G122:H122"/>
    <mergeCell ref="B123:C123"/>
    <mergeCell ref="G123:H123"/>
    <mergeCell ref="B124:C124"/>
    <mergeCell ref="G124:H124"/>
    <mergeCell ref="B126:I126"/>
    <mergeCell ref="B127:I127"/>
    <mergeCell ref="A128:I128"/>
    <mergeCell ref="B129:I129"/>
    <mergeCell ref="B130:I130"/>
    <mergeCell ref="A131:I131"/>
    <mergeCell ref="B132:I132"/>
    <mergeCell ref="B134:I134"/>
    <mergeCell ref="B135:I135"/>
    <mergeCell ref="A136:I136"/>
    <mergeCell ref="A137:I137"/>
    <mergeCell ref="A138:I138"/>
    <mergeCell ref="A139:I139"/>
    <mergeCell ref="B140:I140"/>
    <mergeCell ref="B141:I141"/>
    <mergeCell ref="A142:I142"/>
    <mergeCell ref="A143:I143"/>
    <mergeCell ref="B144:I144"/>
    <mergeCell ref="A145:I145"/>
    <mergeCell ref="B146:I146"/>
    <mergeCell ref="B147:I147"/>
    <mergeCell ref="B148:I148"/>
    <mergeCell ref="A149:I149"/>
    <mergeCell ref="B151:I151"/>
    <mergeCell ref="B152:I152"/>
    <mergeCell ref="B153:I153"/>
    <mergeCell ref="A154:I154"/>
    <mergeCell ref="B155:I155"/>
    <mergeCell ref="B156:I156"/>
    <mergeCell ref="B157:I157"/>
    <mergeCell ref="A158:I158"/>
    <mergeCell ref="B159:I159"/>
    <mergeCell ref="B160:I160"/>
    <mergeCell ref="A161:I161"/>
    <mergeCell ref="B162:I162"/>
    <mergeCell ref="A163:I163"/>
    <mergeCell ref="B166:I166"/>
    <mergeCell ref="A167:I167"/>
    <mergeCell ref="B169:I169"/>
    <mergeCell ref="A170:I170"/>
    <mergeCell ref="B172:I172"/>
    <mergeCell ref="B173:I173"/>
    <mergeCell ref="A174:I174"/>
    <mergeCell ref="A175:I175"/>
    <mergeCell ref="B176:I176"/>
    <mergeCell ref="B177:I177"/>
    <mergeCell ref="A178:I178"/>
    <mergeCell ref="B179:I179"/>
    <mergeCell ref="A180:I180"/>
    <mergeCell ref="A181:I181"/>
    <mergeCell ref="B182:I182"/>
    <mergeCell ref="B183:I183"/>
    <mergeCell ref="A184:I184"/>
    <mergeCell ref="B185:I185"/>
    <mergeCell ref="B186:I186"/>
    <mergeCell ref="B190:I190"/>
    <mergeCell ref="A191:I191"/>
    <mergeCell ref="A192:I192"/>
    <mergeCell ref="B212:I212"/>
    <mergeCell ref="A213:I213"/>
    <mergeCell ref="A214:I214"/>
    <mergeCell ref="D226:G226"/>
    <mergeCell ref="D234:G234"/>
    <mergeCell ref="G258:H258"/>
    <mergeCell ref="G259:H259"/>
    <mergeCell ref="G260:H260"/>
    <mergeCell ref="G261:H261"/>
    <mergeCell ref="G262:H262"/>
    <mergeCell ref="D266:G266"/>
    <mergeCell ref="D276:G276"/>
    <mergeCell ref="G287:H287"/>
    <mergeCell ref="D292:H292"/>
    <mergeCell ref="G293:H293"/>
    <mergeCell ref="G297:H297"/>
    <mergeCell ref="G298:H298"/>
    <mergeCell ref="G299:H299"/>
    <mergeCell ref="G300:H300"/>
    <mergeCell ref="G301:H301"/>
    <mergeCell ref="G302:H302"/>
    <mergeCell ref="G303:H303"/>
    <mergeCell ref="G304:H304"/>
    <mergeCell ref="G305:H305"/>
    <mergeCell ref="G306:H306"/>
    <mergeCell ref="G307:H307"/>
    <mergeCell ref="G308:H308"/>
    <mergeCell ref="D313:G313"/>
    <mergeCell ref="G321:H321"/>
    <mergeCell ref="G322:H322"/>
    <mergeCell ref="G323:H323"/>
    <mergeCell ref="G324:H324"/>
    <mergeCell ref="G325:H325"/>
    <mergeCell ref="G326:H326"/>
    <mergeCell ref="G366:H366"/>
    <mergeCell ref="G367:H367"/>
    <mergeCell ref="D329:G329"/>
    <mergeCell ref="G340:H340"/>
    <mergeCell ref="D345:H345"/>
    <mergeCell ref="G346:H346"/>
    <mergeCell ref="G347:H347"/>
    <mergeCell ref="G368:H368"/>
    <mergeCell ref="G369:H369"/>
    <mergeCell ref="G370:H370"/>
    <mergeCell ref="G372:H372"/>
    <mergeCell ref="G380:H380"/>
    <mergeCell ref="G381:H381"/>
    <mergeCell ref="G371:H371"/>
    <mergeCell ref="G382:H382"/>
    <mergeCell ref="G384:H384"/>
    <mergeCell ref="G398:H398"/>
    <mergeCell ref="G399:H399"/>
    <mergeCell ref="G400:H400"/>
    <mergeCell ref="G401:H401"/>
    <mergeCell ref="G383:H383"/>
    <mergeCell ref="G402:H402"/>
    <mergeCell ref="G403:H403"/>
    <mergeCell ref="G407:H407"/>
    <mergeCell ref="G408:H408"/>
    <mergeCell ref="G409:H409"/>
    <mergeCell ref="G410:H410"/>
    <mergeCell ref="G411:H411"/>
    <mergeCell ref="G412:H412"/>
    <mergeCell ref="G413:H413"/>
    <mergeCell ref="D418:G418"/>
    <mergeCell ref="G425:H425"/>
    <mergeCell ref="G426:H426"/>
    <mergeCell ref="G427:H427"/>
    <mergeCell ref="G428:H428"/>
    <mergeCell ref="G429:H429"/>
    <mergeCell ref="G430:H430"/>
    <mergeCell ref="G434:H434"/>
    <mergeCell ref="G435:H435"/>
    <mergeCell ref="G436:H436"/>
    <mergeCell ref="G437:H437"/>
    <mergeCell ref="G438:H438"/>
    <mergeCell ref="D443:G443"/>
    <mergeCell ref="G450:H450"/>
    <mergeCell ref="G451:H451"/>
    <mergeCell ref="G452:H452"/>
    <mergeCell ref="G453:H453"/>
    <mergeCell ref="G454:H454"/>
    <mergeCell ref="G455:H455"/>
    <mergeCell ref="G458:H458"/>
    <mergeCell ref="G459:H459"/>
    <mergeCell ref="G460:H460"/>
    <mergeCell ref="G461:H461"/>
    <mergeCell ref="G462:H462"/>
    <mergeCell ref="G463:H463"/>
    <mergeCell ref="G469:H469"/>
    <mergeCell ref="G470:H470"/>
    <mergeCell ref="G471:H471"/>
    <mergeCell ref="G472:H472"/>
    <mergeCell ref="G476:H476"/>
    <mergeCell ref="G477:H477"/>
    <mergeCell ref="G478:H478"/>
    <mergeCell ref="G479:H479"/>
    <mergeCell ref="G480:H480"/>
    <mergeCell ref="G481:H481"/>
    <mergeCell ref="D483:G483"/>
    <mergeCell ref="D491:G491"/>
    <mergeCell ref="D504:G504"/>
    <mergeCell ref="G516:H516"/>
    <mergeCell ref="G517:H517"/>
    <mergeCell ref="G518:H518"/>
    <mergeCell ref="G519:H519"/>
    <mergeCell ref="G520:H520"/>
    <mergeCell ref="G522:H522"/>
    <mergeCell ref="G523:H523"/>
    <mergeCell ref="G524:H524"/>
    <mergeCell ref="G525:H525"/>
    <mergeCell ref="G528:H528"/>
    <mergeCell ref="G529:H529"/>
    <mergeCell ref="G530:H530"/>
    <mergeCell ref="G531:H531"/>
    <mergeCell ref="D535:G535"/>
    <mergeCell ref="G547:H547"/>
    <mergeCell ref="D552:H552"/>
    <mergeCell ref="G553:H553"/>
    <mergeCell ref="G554:H554"/>
    <mergeCell ref="A566:B566"/>
    <mergeCell ref="A567:B567"/>
    <mergeCell ref="G567:H567"/>
    <mergeCell ref="A568:B568"/>
    <mergeCell ref="G568:H568"/>
    <mergeCell ref="A569:B569"/>
    <mergeCell ref="G569:H569"/>
    <mergeCell ref="A570:B570"/>
    <mergeCell ref="G570:H570"/>
    <mergeCell ref="G574:H574"/>
    <mergeCell ref="G575:H575"/>
    <mergeCell ref="G576:H576"/>
    <mergeCell ref="G577:H577"/>
    <mergeCell ref="G578:H578"/>
    <mergeCell ref="G579:H579"/>
    <mergeCell ref="G580:H580"/>
    <mergeCell ref="G581:H581"/>
    <mergeCell ref="G582:H582"/>
    <mergeCell ref="G583:H583"/>
    <mergeCell ref="G584:H584"/>
    <mergeCell ref="G585:H585"/>
    <mergeCell ref="G590:H590"/>
    <mergeCell ref="G591:H591"/>
    <mergeCell ref="G592:H592"/>
    <mergeCell ref="G593:H593"/>
    <mergeCell ref="G594:H594"/>
    <mergeCell ref="D619:G619"/>
    <mergeCell ref="B675:D675"/>
    <mergeCell ref="E675:F675"/>
    <mergeCell ref="G675:I675"/>
    <mergeCell ref="B676:D676"/>
    <mergeCell ref="E676:F676"/>
    <mergeCell ref="G676:I676"/>
    <mergeCell ref="B600:C600"/>
    <mergeCell ref="B601:C601"/>
    <mergeCell ref="B677:C677"/>
    <mergeCell ref="G677:H677"/>
    <mergeCell ref="B679:B680"/>
    <mergeCell ref="C679:D679"/>
    <mergeCell ref="E679:F679"/>
    <mergeCell ref="G679:I679"/>
    <mergeCell ref="G680:H680"/>
    <mergeCell ref="G681:H681"/>
    <mergeCell ref="G682:H682"/>
    <mergeCell ref="B684:E684"/>
    <mergeCell ref="F684:I684"/>
    <mergeCell ref="B685:E685"/>
    <mergeCell ref="F685:I685"/>
    <mergeCell ref="G689:I689"/>
    <mergeCell ref="G690:H690"/>
    <mergeCell ref="B691:D691"/>
    <mergeCell ref="G691:H691"/>
    <mergeCell ref="G745:H745"/>
    <mergeCell ref="A747:I747"/>
    <mergeCell ref="G695:I695"/>
    <mergeCell ref="G696:H696"/>
    <mergeCell ref="B689:D690"/>
    <mergeCell ref="E689:F689"/>
    <mergeCell ref="B695:D696"/>
    <mergeCell ref="E695:F695"/>
    <mergeCell ref="A754:I754"/>
    <mergeCell ref="B697:D697"/>
    <mergeCell ref="G697:H697"/>
    <mergeCell ref="B698:D698"/>
    <mergeCell ref="G698:H698"/>
    <mergeCell ref="B699:D699"/>
    <mergeCell ref="G699:H699"/>
    <mergeCell ref="A718:I718"/>
    <mergeCell ref="B610:C610"/>
    <mergeCell ref="B798:C798"/>
    <mergeCell ref="B370:C370"/>
    <mergeCell ref="B382:C382"/>
    <mergeCell ref="A728:I728"/>
    <mergeCell ref="A737:I737"/>
    <mergeCell ref="B692:D692"/>
    <mergeCell ref="G692:H692"/>
    <mergeCell ref="B693:D693"/>
    <mergeCell ref="G693:H693"/>
    <mergeCell ref="B803:C803"/>
    <mergeCell ref="B806:C806"/>
    <mergeCell ref="B807:C807"/>
    <mergeCell ref="B816:C816"/>
    <mergeCell ref="B804:C804"/>
    <mergeCell ref="B813:C813"/>
  </mergeCells>
  <conditionalFormatting sqref="I664">
    <cfRule type="cellIs" priority="21" dxfId="18" operator="notEqual" stopIfTrue="1">
      <formula>$F$669</formula>
    </cfRule>
  </conditionalFormatting>
  <conditionalFormatting sqref="I658 I650">
    <cfRule type="cellIs" priority="20" dxfId="18" operator="notEqual" stopIfTrue="1">
      <formula>$F$662</formula>
    </cfRule>
  </conditionalFormatting>
  <conditionalFormatting sqref="I649">
    <cfRule type="cellIs" priority="19" dxfId="18" operator="notEqual" stopIfTrue="1">
      <formula>$F$654</formula>
    </cfRule>
  </conditionalFormatting>
  <conditionalFormatting sqref="I635">
    <cfRule type="cellIs" priority="18" dxfId="19" operator="notEqual" stopIfTrue="1">
      <formula>$F$647</formula>
    </cfRule>
  </conditionalFormatting>
  <conditionalFormatting sqref="I627">
    <cfRule type="cellIs" priority="17" dxfId="18" operator="notEqual" stopIfTrue="1">
      <formula>$F$633</formula>
    </cfRule>
  </conditionalFormatting>
  <conditionalFormatting sqref="I386">
    <cfRule type="cellIs" priority="16" dxfId="18" operator="notEqual" stopIfTrue="1">
      <formula>$F$395</formula>
    </cfRule>
  </conditionalFormatting>
  <conditionalFormatting sqref="I572">
    <cfRule type="cellIs" priority="15" dxfId="20" operator="notEqual" stopIfTrue="1">
      <formula>$G$585</formula>
    </cfRule>
  </conditionalFormatting>
  <conditionalFormatting sqref="I546 I286 I339">
    <cfRule type="cellIs" priority="14" dxfId="18" operator="notEqual" stopIfTrue="1">
      <formula>$F$550</formula>
    </cfRule>
  </conditionalFormatting>
  <conditionalFormatting sqref="I527">
    <cfRule type="cellIs" priority="13" dxfId="18" operator="notEqual" stopIfTrue="1">
      <formula>$G$531</formula>
    </cfRule>
  </conditionalFormatting>
  <conditionalFormatting sqref="I515">
    <cfRule type="cellIs" priority="12" dxfId="18" operator="notEqual" stopIfTrue="1">
      <formula>$G$525</formula>
    </cfRule>
  </conditionalFormatting>
  <conditionalFormatting sqref="I474">
    <cfRule type="cellIs" priority="11" dxfId="19" operator="notEqual" stopIfTrue="1">
      <formula>$D$481</formula>
    </cfRule>
  </conditionalFormatting>
  <conditionalFormatting sqref="I468">
    <cfRule type="cellIs" priority="10" dxfId="18" operator="notEqual" stopIfTrue="1">
      <formula>$G$472</formula>
    </cfRule>
  </conditionalFormatting>
  <conditionalFormatting sqref="I441">
    <cfRule type="cellIs" priority="9" dxfId="18" operator="notEqual" stopIfTrue="1">
      <formula>$F$448</formula>
    </cfRule>
  </conditionalFormatting>
  <conditionalFormatting sqref="I416">
    <cfRule type="cellIs" priority="8" dxfId="18" operator="notEqual" stopIfTrue="1">
      <formula>$F$423</formula>
    </cfRule>
  </conditionalFormatting>
  <conditionalFormatting sqref="I405">
    <cfRule type="cellIs" priority="7" dxfId="18" operator="notEqual" stopIfTrue="1">
      <formula>$G$413</formula>
    </cfRule>
  </conditionalFormatting>
  <conditionalFormatting sqref="I363 I350">
    <cfRule type="cellIs" priority="6" dxfId="18" operator="notEqual" stopIfTrue="1">
      <formula>$G$372</formula>
    </cfRule>
  </conditionalFormatting>
  <conditionalFormatting sqref="I311">
    <cfRule type="cellIs" priority="5" dxfId="18" operator="notEqual" stopIfTrue="1">
      <formula>$F$319</formula>
    </cfRule>
  </conditionalFormatting>
  <conditionalFormatting sqref="I232 I218">
    <cfRule type="cellIs" priority="4" dxfId="18" operator="notEqual" stopIfTrue="1">
      <formula>$H$224</formula>
    </cfRule>
  </conditionalFormatting>
  <printOptions/>
  <pageMargins left="0.35433070866141736" right="0.35433070866141736"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2"/>
  <sheetViews>
    <sheetView tabSelected="1" zoomScalePageLayoutView="0" workbookViewId="0" topLeftCell="A1">
      <selection activeCell="G14" sqref="G14"/>
    </sheetView>
  </sheetViews>
  <sheetFormatPr defaultColWidth="9.00390625" defaultRowHeight="14.25"/>
  <cols>
    <col min="1" max="1" width="40.75390625" style="182" customWidth="1"/>
    <col min="2" max="2" width="7.75390625" style="182" customWidth="1"/>
    <col min="3" max="3" width="29.00390625" style="182" customWidth="1"/>
    <col min="4" max="16384" width="9.00390625" style="182" customWidth="1"/>
  </cols>
  <sheetData>
    <row r="1" spans="1:3" ht="21">
      <c r="A1" s="261" t="s">
        <v>690</v>
      </c>
      <c r="B1" s="261"/>
      <c r="C1" s="261"/>
    </row>
    <row r="2" spans="1:3" ht="15.75">
      <c r="A2" s="262" t="s">
        <v>691</v>
      </c>
      <c r="B2" s="263"/>
      <c r="C2" s="263"/>
    </row>
    <row r="3" spans="1:3" s="184" customFormat="1" ht="22.5" customHeight="1">
      <c r="A3" s="183" t="str">
        <f>'业 务 活 动 表'!A3</f>
        <v>编制单位：东莞市沁源社会工作服务中心                  </v>
      </c>
      <c r="B3" s="264" t="s">
        <v>692</v>
      </c>
      <c r="C3" s="265"/>
    </row>
    <row r="4" spans="1:3" s="186" customFormat="1" ht="15" customHeight="1">
      <c r="A4" s="185" t="s">
        <v>689</v>
      </c>
      <c r="B4" s="185" t="s">
        <v>2</v>
      </c>
      <c r="C4" s="185" t="s">
        <v>683</v>
      </c>
    </row>
    <row r="5" spans="1:3" s="186" customFormat="1" ht="15" customHeight="1">
      <c r="A5" s="187" t="s">
        <v>684</v>
      </c>
      <c r="B5" s="188"/>
      <c r="C5" s="189"/>
    </row>
    <row r="6" spans="1:3" s="186" customFormat="1" ht="15" customHeight="1">
      <c r="A6" s="189" t="s">
        <v>693</v>
      </c>
      <c r="B6" s="188">
        <v>1</v>
      </c>
      <c r="C6" s="190"/>
    </row>
    <row r="7" spans="1:3" s="186" customFormat="1" ht="15" customHeight="1">
      <c r="A7" s="189" t="s">
        <v>694</v>
      </c>
      <c r="B7" s="188">
        <v>2</v>
      </c>
      <c r="C7" s="190">
        <v>0</v>
      </c>
    </row>
    <row r="8" spans="1:3" s="186" customFormat="1" ht="15" customHeight="1">
      <c r="A8" s="189" t="s">
        <v>695</v>
      </c>
      <c r="B8" s="188">
        <v>3</v>
      </c>
      <c r="C8" s="190">
        <v>306000</v>
      </c>
    </row>
    <row r="9" spans="1:3" s="186" customFormat="1" ht="15" customHeight="1">
      <c r="A9" s="189" t="s">
        <v>696</v>
      </c>
      <c r="B9" s="188">
        <v>4</v>
      </c>
      <c r="C9" s="190"/>
    </row>
    <row r="10" spans="1:3" s="186" customFormat="1" ht="15" customHeight="1">
      <c r="A10" s="189" t="s">
        <v>697</v>
      </c>
      <c r="B10" s="188">
        <v>5</v>
      </c>
      <c r="C10" s="190"/>
    </row>
    <row r="11" spans="1:3" s="186" customFormat="1" ht="15" customHeight="1">
      <c r="A11" s="189" t="s">
        <v>698</v>
      </c>
      <c r="B11" s="188">
        <v>8</v>
      </c>
      <c r="C11" s="190"/>
    </row>
    <row r="12" spans="1:3" s="186" customFormat="1" ht="15" customHeight="1">
      <c r="A12" s="191" t="s">
        <v>699</v>
      </c>
      <c r="B12" s="188">
        <v>13</v>
      </c>
      <c r="C12" s="190">
        <f>C6+C7+C8+C9+C10+C11</f>
        <v>306000</v>
      </c>
    </row>
    <row r="13" spans="1:3" s="186" customFormat="1" ht="15" customHeight="1">
      <c r="A13" s="189" t="s">
        <v>700</v>
      </c>
      <c r="B13" s="188">
        <v>14</v>
      </c>
      <c r="C13" s="190"/>
    </row>
    <row r="14" spans="1:3" s="186" customFormat="1" ht="15" customHeight="1">
      <c r="A14" s="189" t="s">
        <v>701</v>
      </c>
      <c r="B14" s="188">
        <v>15</v>
      </c>
      <c r="C14" s="190">
        <v>215379.66</v>
      </c>
    </row>
    <row r="15" spans="1:3" s="186" customFormat="1" ht="15" customHeight="1">
      <c r="A15" s="189" t="s">
        <v>702</v>
      </c>
      <c r="B15" s="188">
        <v>16</v>
      </c>
      <c r="C15" s="190">
        <v>0</v>
      </c>
    </row>
    <row r="16" spans="1:3" s="186" customFormat="1" ht="15" customHeight="1">
      <c r="A16" s="189" t="s">
        <v>703</v>
      </c>
      <c r="B16" s="188">
        <v>19</v>
      </c>
      <c r="C16" s="190">
        <v>66645.79</v>
      </c>
    </row>
    <row r="17" spans="1:3" s="186" customFormat="1" ht="15" customHeight="1">
      <c r="A17" s="192" t="s">
        <v>704</v>
      </c>
      <c r="B17" s="188">
        <v>23</v>
      </c>
      <c r="C17" s="190">
        <f>C13+C14+C15+C16</f>
        <v>282025.45</v>
      </c>
    </row>
    <row r="18" spans="1:3" s="186" customFormat="1" ht="15" customHeight="1">
      <c r="A18" s="192" t="s">
        <v>705</v>
      </c>
      <c r="B18" s="188">
        <v>24</v>
      </c>
      <c r="C18" s="190">
        <f>C12-C17</f>
        <v>23974.54999999999</v>
      </c>
    </row>
    <row r="19" spans="1:3" s="186" customFormat="1" ht="15" customHeight="1">
      <c r="A19" s="187" t="s">
        <v>685</v>
      </c>
      <c r="B19" s="188"/>
      <c r="C19" s="190"/>
    </row>
    <row r="20" spans="1:3" s="186" customFormat="1" ht="15" customHeight="1">
      <c r="A20" s="189" t="s">
        <v>706</v>
      </c>
      <c r="B20" s="188">
        <v>25</v>
      </c>
      <c r="C20" s="190"/>
    </row>
    <row r="21" spans="1:3" s="186" customFormat="1" ht="15" customHeight="1">
      <c r="A21" s="189" t="s">
        <v>707</v>
      </c>
      <c r="B21" s="188">
        <v>26</v>
      </c>
      <c r="C21" s="190"/>
    </row>
    <row r="22" spans="1:3" s="186" customFormat="1" ht="15" customHeight="1">
      <c r="A22" s="189" t="s">
        <v>708</v>
      </c>
      <c r="B22" s="188">
        <v>27</v>
      </c>
      <c r="C22" s="190"/>
    </row>
    <row r="23" spans="1:3" s="186" customFormat="1" ht="15" customHeight="1">
      <c r="A23" s="189" t="s">
        <v>709</v>
      </c>
      <c r="B23" s="188">
        <v>30</v>
      </c>
      <c r="C23" s="190"/>
    </row>
    <row r="24" spans="1:3" s="186" customFormat="1" ht="15" customHeight="1">
      <c r="A24" s="192" t="s">
        <v>699</v>
      </c>
      <c r="B24" s="188">
        <v>34</v>
      </c>
      <c r="C24" s="190">
        <f>C20+C21+C22+C23</f>
        <v>0</v>
      </c>
    </row>
    <row r="25" spans="1:3" s="186" customFormat="1" ht="15" customHeight="1">
      <c r="A25" s="189" t="s">
        <v>710</v>
      </c>
      <c r="B25" s="188">
        <v>35</v>
      </c>
      <c r="C25" s="190"/>
    </row>
    <row r="26" spans="1:3" s="186" customFormat="1" ht="15" customHeight="1">
      <c r="A26" s="189" t="s">
        <v>711</v>
      </c>
      <c r="B26" s="188">
        <v>36</v>
      </c>
      <c r="C26" s="190"/>
    </row>
    <row r="27" spans="1:3" s="186" customFormat="1" ht="15" customHeight="1">
      <c r="A27" s="189" t="s">
        <v>712</v>
      </c>
      <c r="B27" s="188">
        <v>39</v>
      </c>
      <c r="C27" s="190"/>
    </row>
    <row r="28" spans="1:3" s="186" customFormat="1" ht="15" customHeight="1">
      <c r="A28" s="192" t="s">
        <v>704</v>
      </c>
      <c r="B28" s="188">
        <v>43</v>
      </c>
      <c r="C28" s="190">
        <f>C25+C26+C27</f>
        <v>0</v>
      </c>
    </row>
    <row r="29" spans="1:3" s="186" customFormat="1" ht="15" customHeight="1">
      <c r="A29" s="192" t="s">
        <v>713</v>
      </c>
      <c r="B29" s="188">
        <v>44</v>
      </c>
      <c r="C29" s="190">
        <f>C24-C28</f>
        <v>0</v>
      </c>
    </row>
    <row r="30" spans="1:3" s="186" customFormat="1" ht="15" customHeight="1">
      <c r="A30" s="187" t="s">
        <v>686</v>
      </c>
      <c r="B30" s="188"/>
      <c r="C30" s="190"/>
    </row>
    <row r="31" spans="1:3" s="186" customFormat="1" ht="15" customHeight="1">
      <c r="A31" s="189" t="s">
        <v>714</v>
      </c>
      <c r="B31" s="188">
        <v>45</v>
      </c>
      <c r="C31" s="190">
        <v>100000</v>
      </c>
    </row>
    <row r="32" spans="1:3" s="186" customFormat="1" ht="15" customHeight="1">
      <c r="A32" s="189" t="s">
        <v>715</v>
      </c>
      <c r="B32" s="188">
        <v>48</v>
      </c>
      <c r="C32" s="190"/>
    </row>
    <row r="33" spans="1:3" s="186" customFormat="1" ht="15" customHeight="1">
      <c r="A33" s="192" t="s">
        <v>699</v>
      </c>
      <c r="B33" s="188">
        <v>50</v>
      </c>
      <c r="C33" s="190">
        <f>C31+C32</f>
        <v>100000</v>
      </c>
    </row>
    <row r="34" spans="1:3" s="186" customFormat="1" ht="15" customHeight="1">
      <c r="A34" s="189" t="s">
        <v>716</v>
      </c>
      <c r="B34" s="188">
        <v>51</v>
      </c>
      <c r="C34" s="190"/>
    </row>
    <row r="35" spans="1:3" s="186" customFormat="1" ht="15" customHeight="1">
      <c r="A35" s="189" t="s">
        <v>717</v>
      </c>
      <c r="B35" s="188">
        <v>52</v>
      </c>
      <c r="C35" s="190"/>
    </row>
    <row r="36" spans="1:3" s="186" customFormat="1" ht="15" customHeight="1">
      <c r="A36" s="189" t="s">
        <v>718</v>
      </c>
      <c r="B36" s="188">
        <v>55</v>
      </c>
      <c r="C36" s="190"/>
    </row>
    <row r="37" spans="1:3" s="186" customFormat="1" ht="15" customHeight="1">
      <c r="A37" s="192" t="s">
        <v>704</v>
      </c>
      <c r="B37" s="188">
        <v>58</v>
      </c>
      <c r="C37" s="190">
        <f>C34+C35+C36</f>
        <v>0</v>
      </c>
    </row>
    <row r="38" spans="1:3" s="186" customFormat="1" ht="15" customHeight="1">
      <c r="A38" s="192" t="s">
        <v>719</v>
      </c>
      <c r="B38" s="188">
        <v>59</v>
      </c>
      <c r="C38" s="190">
        <f>C33-C37</f>
        <v>100000</v>
      </c>
    </row>
    <row r="39" spans="1:3" s="186" customFormat="1" ht="15" customHeight="1">
      <c r="A39" s="187" t="s">
        <v>687</v>
      </c>
      <c r="B39" s="188">
        <v>60</v>
      </c>
      <c r="C39" s="190"/>
    </row>
    <row r="40" spans="1:3" s="186" customFormat="1" ht="15" customHeight="1">
      <c r="A40" s="187" t="s">
        <v>688</v>
      </c>
      <c r="B40" s="188">
        <v>61</v>
      </c>
      <c r="C40" s="190">
        <f>+C38+C18</f>
        <v>123974.54999999999</v>
      </c>
    </row>
    <row r="42" ht="14.25">
      <c r="C42" s="193"/>
    </row>
  </sheetData>
  <sheetProtection/>
  <mergeCells count="3">
    <mergeCell ref="A1:C1"/>
    <mergeCell ref="A2:C2"/>
    <mergeCell ref="B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2013-04-26T03:23:55Z</cp:lastPrinted>
  <dcterms:created xsi:type="dcterms:W3CDTF">2007-04-09T07:10:27Z</dcterms:created>
  <dcterms:modified xsi:type="dcterms:W3CDTF">2013-05-16T02:44:34Z</dcterms:modified>
  <cp:category/>
  <cp:version/>
  <cp:contentType/>
  <cp:contentStatus/>
</cp:coreProperties>
</file>